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1"/>
  </bookViews>
  <sheets>
    <sheet name="Топливо" sheetId="1" state="visible" r:id="rId2"/>
    <sheet name="Проживание" sheetId="2" state="visible" r:id="rId3"/>
    <sheet name="Пробеги" sheetId="3" state="visible" r:id="rId4"/>
    <sheet name="Расходы" sheetId="4" state="visible" r:id="rId5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<sst xmlns="http://schemas.openxmlformats.org/spreadsheetml/2006/main" count="495" uniqueCount="254">
  <si>
    <t>День</t>
  </si>
  <si>
    <t>Откуда</t>
  </si>
  <si>
    <t>Куда</t>
  </si>
  <si>
    <t>Дата</t>
  </si>
  <si>
    <t>Время             по чеку</t>
  </si>
  <si>
    <t>Регион</t>
  </si>
  <si>
    <t>Населённый пункт</t>
  </si>
  <si>
    <t>Фирма</t>
  </si>
  <si>
    <t>Заправка</t>
  </si>
  <si>
    <t>к-во литров</t>
  </si>
  <si>
    <t>руб.\литр</t>
  </si>
  <si>
    <t>на сумму, руб.</t>
  </si>
  <si>
    <t>Комментарий</t>
  </si>
  <si>
    <t>Магадан</t>
  </si>
  <si>
    <t>Пятачок 50 км до Усть-Неры</t>
  </si>
  <si>
    <t>МО, Магадан</t>
  </si>
  <si>
    <t>Магаданнефто</t>
  </si>
  <si>
    <t>АЗС №1</t>
  </si>
  <si>
    <t>три талона по 600 р.</t>
  </si>
  <si>
    <t>МО, Палатка</t>
  </si>
  <si>
    <t>АЗС №48</t>
  </si>
  <si>
    <t>МО, Усть-Омчуг</t>
  </si>
  <si>
    <t>АЗС №16</t>
  </si>
  <si>
    <t>МО, Омчак</t>
  </si>
  <si>
    <t>АЗС №18</t>
  </si>
  <si>
    <t>всего за день</t>
  </si>
  <si>
    <t>среднее</t>
  </si>
  <si>
    <t>Возле трассы около села Харбала 2</t>
  </si>
  <si>
    <t>14</t>
  </si>
  <si>
    <t>РС(Я), Усть-Нера</t>
  </si>
  <si>
    <t>АЗС №20</t>
  </si>
  <si>
    <t>РС(Я), Кюбюма</t>
  </si>
  <si>
    <t>Саханефтегазсбыт</t>
  </si>
  <si>
    <t>АЗС №26</t>
  </si>
  <si>
    <t>РС(Я), Хандыга</t>
  </si>
  <si>
    <t>АЗС №24</t>
  </si>
  <si>
    <t>Алдан</t>
  </si>
  <si>
    <t>РС(Я), Нижний Бестях</t>
  </si>
  <si>
    <t>Туймаада-Нефть</t>
  </si>
  <si>
    <t>АЗС</t>
  </si>
  <si>
    <t>РС(Я), Томмот</t>
  </si>
  <si>
    <t>ООО "Паритет"</t>
  </si>
  <si>
    <t>АЗС №10</t>
  </si>
  <si>
    <t>Магдагачи</t>
  </si>
  <si>
    <t>РС(Я), Нерюнгри</t>
  </si>
  <si>
    <t>АЗС №31</t>
  </si>
  <si>
    <t>Случайно заправился АИ95</t>
  </si>
  <si>
    <t>28</t>
  </si>
  <si>
    <t>АО, Тында</t>
  </si>
  <si>
    <t>ННК — Амурнефтепродукт</t>
  </si>
  <si>
    <t>АЗС №8</t>
  </si>
  <si>
    <t>АО, Невер</t>
  </si>
  <si>
    <t>АЗС №74</t>
  </si>
  <si>
    <t>Благовещенск</t>
  </si>
  <si>
    <t>19.06.2017</t>
  </si>
  <si>
    <t>АО, Шимановск</t>
  </si>
  <si>
    <t>АЗС №53</t>
  </si>
  <si>
    <t>20.06.2017</t>
  </si>
  <si>
    <t>АО, Благовещенск</t>
  </si>
  <si>
    <t>АЗС №2</t>
  </si>
  <si>
    <t>Биробиджан</t>
  </si>
  <si>
    <t>21.06.2017</t>
  </si>
  <si>
    <t>79</t>
  </si>
  <si>
    <t>ЕАО, Облученский район, 1816км трассы Амур</t>
  </si>
  <si>
    <t>ННК — Хабаровскнефтепродукт</t>
  </si>
  <si>
    <t>АЗС №79</t>
  </si>
  <si>
    <t>22.06.2017</t>
  </si>
  <si>
    <t>ЕАО, Биробиджан</t>
  </si>
  <si>
    <t>Роснефть-Востокнефтепродукт</t>
  </si>
  <si>
    <t>АЗС №301</t>
  </si>
  <si>
    <t>Хабаровск</t>
  </si>
  <si>
    <t>23.06.2017</t>
  </si>
  <si>
    <t>27</t>
  </si>
  <si>
    <t>ХК, Хабаровск</t>
  </si>
  <si>
    <t>АЗС №66</t>
  </si>
  <si>
    <t>26.06.2017</t>
  </si>
  <si>
    <t>АЗС №99</t>
  </si>
  <si>
    <t>Владивосток</t>
  </si>
  <si>
    <t>25</t>
  </si>
  <si>
    <t>ПК, Лучегорск</t>
  </si>
  <si>
    <t>Дальнефтепродукт</t>
  </si>
  <si>
    <t>ПК, 684км трассы Уссури</t>
  </si>
  <si>
    <t>ООО «Магистраль»</t>
  </si>
  <si>
    <t>29.06.2017</t>
  </si>
  <si>
    <t>ПК, Владивосток</t>
  </si>
  <si>
    <t>ННК — Приморнефтепродукт</t>
  </si>
  <si>
    <t>АЗС №111</t>
  </si>
  <si>
    <t>ПК, Артём</t>
  </si>
  <si>
    <t>АЗС №451</t>
  </si>
  <si>
    <t>ХК, Котиково</t>
  </si>
  <si>
    <t>АЗС №69</t>
  </si>
  <si>
    <t>Шимановск</t>
  </si>
  <si>
    <t>Нерюнгри</t>
  </si>
  <si>
    <t>АЗС №83</t>
  </si>
  <si>
    <t>06.07.2017</t>
  </si>
  <si>
    <t>РС(Я), Чульман</t>
  </si>
  <si>
    <t>АЗС №165</t>
  </si>
  <si>
    <t>Нижний Бестях</t>
  </si>
  <si>
    <t>Хандыга</t>
  </si>
  <si>
    <t>08.07.2017</t>
  </si>
  <si>
    <t>Артык</t>
  </si>
  <si>
    <t>49</t>
  </si>
  <si>
    <t>МО, Ягодное</t>
  </si>
  <si>
    <t>АЗС №46</t>
  </si>
  <si>
    <t>МО, Атка</t>
  </si>
  <si>
    <t>АЗС №44</t>
  </si>
  <si>
    <t>итого туда</t>
  </si>
  <si>
    <t>туда среднее</t>
  </si>
  <si>
    <t>итого оттуда</t>
  </si>
  <si>
    <t>оттуда среднее</t>
  </si>
  <si>
    <t>общий итог</t>
  </si>
  <si>
    <t>общее среднее</t>
  </si>
  <si>
    <t>Название</t>
  </si>
  <si>
    <t>Сумма, р.</t>
  </si>
  <si>
    <t>Адрес</t>
  </si>
  <si>
    <t>Телефон</t>
  </si>
  <si>
    <t>WEB-сайт</t>
  </si>
  <si>
    <t>-</t>
  </si>
  <si>
    <t>960км ФАД «Колыма»</t>
  </si>
  <si>
    <t>Возле дороги</t>
  </si>
  <si>
    <t>Отель «Якутия»</t>
  </si>
  <si>
    <t>Алдан, ул. Дзержинского, 4</t>
  </si>
  <si>
    <t>8(41145) 37-000, 8 (924) 361-48-33</t>
  </si>
  <si>
    <t>Одноместный, душ, туалет на этаже</t>
  </si>
  <si>
    <t>Райский Уголок</t>
  </si>
  <si>
    <t>Магдагачи пгт, ул. Вокзальная, 2</t>
  </si>
  <si>
    <t>+7 (924) 145-75-85</t>
  </si>
  <si>
    <t>Орбита</t>
  </si>
  <si>
    <t>Благовещенск, ул. Богдана Хмельницкого, 42</t>
  </si>
  <si>
    <t>+7 (924) 145-75-85, +7 (4162) 51-41-38</t>
  </si>
  <si>
    <t>Комната в двухсекционном номере, удобства в секции</t>
  </si>
  <si>
    <t>Пушкин</t>
  </si>
  <si>
    <t>Благовещенск, ул. Пушкина, д.91</t>
  </si>
  <si>
    <t>+7 (4162) 56-56-08, +7 (914) 556-56-08</t>
  </si>
  <si>
    <t>Одноместный, душ, туалет в номере</t>
  </si>
  <si>
    <t>Бира Мини</t>
  </si>
  <si>
    <t>г. Биробиджан, ул. Ленина, 5</t>
  </si>
  <si>
    <t>8(42622)70232, 8-924-742-0232</t>
  </si>
  <si>
    <t>mini.bira-hotel.ru</t>
  </si>
  <si>
    <t>Гостиный Двор</t>
  </si>
  <si>
    <t>г. Биробиджан, ул. Озерная, 41</t>
  </si>
  <si>
    <t>+7 (924) 158-88-88</t>
  </si>
  <si>
    <t>otel79.ru</t>
  </si>
  <si>
    <t>Чайка</t>
  </si>
  <si>
    <t>Хабаровск, ул. Георгиевская , д.29</t>
  </si>
  <si>
    <t>8(4212)79-12-98, 8(4212)79-12-97, +7 (4212) 23-20-60</t>
  </si>
  <si>
    <t>chayka-slavhotels.ru</t>
  </si>
  <si>
    <t>Дом рыбака</t>
  </si>
  <si>
    <t>Хабаровск, ул. Гамарника, д.9</t>
  </si>
  <si>
    <t>8(4212)21-33-12, 8(4212)22-37-84, +7-914-193-51-82</t>
  </si>
  <si>
    <t>domrybaka-dv.ru</t>
  </si>
  <si>
    <t>Атлант</t>
  </si>
  <si>
    <t>Владивосток, Харьковская ул., д. 2, лит. А (заезд сверху со стороны Харьковской 1)</t>
  </si>
  <si>
    <t>+7-846-277-03-57; +7-964-967-81-07</t>
  </si>
  <si>
    <t>Хостел «Green Duck»</t>
  </si>
  <si>
    <t>г. Владивосток, ул. Черняховского д. 5 «В»
1 этаж, домофон 8, квартира 8</t>
  </si>
  <si>
    <t>8-914-966-64-65, 8-929-424-59-20</t>
  </si>
  <si>
    <t>greenduck25.ru</t>
  </si>
  <si>
    <t>Кровать в шестиместном номере + стиралка 100р</t>
  </si>
  <si>
    <t>Одноместный, душ, туалет в номере, КОНДИЦИОНЕР</t>
  </si>
  <si>
    <t>Алмаз</t>
  </si>
  <si>
    <t>Шимановск, мкр. 2, д.63</t>
  </si>
  <si>
    <t>+7 (924) 149-88-37, +7 (914) 386-12-76</t>
  </si>
  <si>
    <t>Многоместный мне целиком, удобства общие</t>
  </si>
  <si>
    <t>Санаторий «Горизонт»</t>
  </si>
  <si>
    <t>Республика Саха (Якутия), г. Нерюнгри, Больничный комплекс</t>
  </si>
  <si>
    <t>+7 (41147) 40742, 8-924-361-02-52</t>
  </si>
  <si>
    <t>Палата на четверых с удобствами внутри</t>
  </si>
  <si>
    <t>Странник</t>
  </si>
  <si>
    <t>Алдан, ул.Заортосалинская 46</t>
  </si>
  <si>
    <t>Пятиместный номер мне целиком</t>
  </si>
  <si>
    <t>Рассвет</t>
  </si>
  <si>
    <t>пгт Нижний Бестях, Ленина, 25а</t>
  </si>
  <si>
    <t>+7–914–286–88–62, +7–914–823–92–72</t>
  </si>
  <si>
    <t>Двухместный номер мне целиком, удобства на этаже</t>
  </si>
  <si>
    <t>Ангара</t>
  </si>
  <si>
    <t>Респ. Саха (Якутия), Хандыга, ул. Охлопкова, 7</t>
  </si>
  <si>
    <t>8 (924) 866-28-64, 8(41153)41006</t>
  </si>
  <si>
    <t>Пятак возле поселка</t>
  </si>
  <si>
    <t>Home sweet home</t>
  </si>
  <si>
    <t>Итого потрачено, руб</t>
  </si>
  <si>
    <t>бесплатно</t>
  </si>
  <si>
    <t>до 1000 р</t>
  </si>
  <si>
    <t>1001-1499 р</t>
  </si>
  <si>
    <t>1500-1999 р</t>
  </si>
  <si>
    <t>от 2000 р</t>
  </si>
  <si>
    <t>средняя стоимость номера</t>
  </si>
  <si>
    <t>руб/номер</t>
  </si>
  <si>
    <t>дней</t>
  </si>
  <si>
    <t>общее к-во дней</t>
  </si>
  <si>
    <t>от общего к-ва дней</t>
  </si>
  <si>
    <t>платно</t>
  </si>
  <si>
    <t>Пробег</t>
  </si>
  <si>
    <t>Итого</t>
  </si>
  <si>
    <t>15 июня. Магадан — 50 км до Усть-Неры (14 rus)</t>
  </si>
  <si>
    <t>16 июня. 50 км до Усть-Неры - Харбала 2 (14 rus)</t>
  </si>
  <si>
    <t>17 июня. Харбала 2 — Алдан (14 rus)</t>
  </si>
  <si>
    <t>18 июня. Алдан — Магдагачи (28rus)</t>
  </si>
  <si>
    <t>19 июня. Магдагачи — Благовещенск (28rus)</t>
  </si>
  <si>
    <t>20 июня. Благовещенск</t>
  </si>
  <si>
    <t>21 июня. Благовещенск — Биробиджан (79rus)</t>
  </si>
  <si>
    <t>22 июня. Биробиджан</t>
  </si>
  <si>
    <t>23 июня. Биробиджан — Хабаровск (27rus)</t>
  </si>
  <si>
    <t>24 июня. Хабаровск (27rus)</t>
  </si>
  <si>
    <t>25 июня. Хабаровск (27rus)</t>
  </si>
  <si>
    <t>26 июня. Хабаровск (27rus)</t>
  </si>
  <si>
    <t>27 июня. Хабаровск — Владивосток (25rus)</t>
  </si>
  <si>
    <t>28 июня. Владивосток (25rus)</t>
  </si>
  <si>
    <t>29 июня. Владивосток (25rus)</t>
  </si>
  <si>
    <t>30 июня. Владивосток (25rus)</t>
  </si>
  <si>
    <t>1 июля. Владивосток (25rus)</t>
  </si>
  <si>
    <t>2 июля. Владивосток — Хабаровск (27rus)</t>
  </si>
  <si>
    <t>3 июля. Хабаровск (27rus)</t>
  </si>
  <si>
    <t>4 июля. Хабаровск - Шимановск (28rus)</t>
  </si>
  <si>
    <t>5 июля. Шимановск — Нерюнгри (14rus)</t>
  </si>
  <si>
    <t>6 июля. Нерюнгри - Алдан (14rus)</t>
  </si>
  <si>
    <t>7 июля. Алдан — Нижний Бестях (14rus)</t>
  </si>
  <si>
    <t>8 июля. Нижний Бестях — Хандыга (14rus)</t>
  </si>
  <si>
    <t>9 июля. Хандыга — Артык (14rus)</t>
  </si>
  <si>
    <t>10 июля. Артык — Магадан (49rus)</t>
  </si>
  <si>
    <t>Шиномонтаж Хандыга</t>
  </si>
  <si>
    <t>Паром в сторону Якутска</t>
  </si>
  <si>
    <t>Гостиница «Отель Якутия» Алдан</t>
  </si>
  <si>
    <t>Одноместный, удобства на этаже</t>
  </si>
  <si>
    <t>Шиномонтаж Соловьевск</t>
  </si>
  <si>
    <t>Гостиница «Райский уголок» Магдагачи</t>
  </si>
  <si>
    <t>Гостиница Орбита Благовещенск</t>
  </si>
  <si>
    <t>Комната в двухсекционном номере</t>
  </si>
  <si>
    <t>Оценка жесть</t>
  </si>
  <si>
    <t>гостиница «пушкин» Благовещенск</t>
  </si>
  <si>
    <t>Одноместный, удобства в номере</t>
  </si>
  <si>
    <t>зарядное для ноута</t>
  </si>
  <si>
    <t>гостиница «Бира Мини» Биробиджан</t>
  </si>
  <si>
    <t>гостиница Гостиный двор</t>
  </si>
  <si>
    <t>гостиница «Чайка» Хабаровск</t>
  </si>
  <si>
    <t>Оценка 4+</t>
  </si>
  <si>
    <t>гостиница «Дом Рыбака» Хабаровск</t>
  </si>
  <si>
    <t>гостиница «Атлант» Вл</t>
  </si>
  <si>
    <t>масло</t>
  </si>
  <si>
    <t>автосервис</t>
  </si>
  <si>
    <t>втулки</t>
  </si>
  <si>
    <t>хостел «Грин Дак» Вл</t>
  </si>
  <si>
    <t>Кровать в шестиместном номере</t>
  </si>
  <si>
    <t>шиномонтаж запаски</t>
  </si>
  <si>
    <t>гостиница «Алмаз» Шимановск</t>
  </si>
  <si>
    <t>многоместный мне целиком, общий сортир</t>
  </si>
  <si>
    <t>гостиница в санатории Горизонт Нерюнгри</t>
  </si>
  <si>
    <t>многоместный мне целиком, сортир в номере</t>
  </si>
  <si>
    <t>гостиница «Странник» Алдан</t>
  </si>
  <si>
    <t>шиномонтаж Томмот</t>
  </si>
  <si>
    <t>гостиница «Рассвет» Нижний Бестях</t>
  </si>
  <si>
    <t>двухместный мне целиком, общий сортир</t>
  </si>
  <si>
    <t>Паром на Хандыгу</t>
  </si>
  <si>
    <t>гостиница Ангара Хандыга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</si>
</sst>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DD/MM/YYYY"/>
    <numFmt numFmtId="166" formatCode="H:MM"/>
    <numFmt numFmtId="167" formatCode="@"/>
    <numFmt numFmtId="168" formatCode="0.00"/>
    <numFmt numFmtId="169" formatCode="HH:MM"/>
    <numFmt numFmtId="170" formatCode="0.00%"/>
  </numFmts>
  <fonts count="25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4"/>
      <color rgb="FFFF66CC"/>
      <name val="Times New Roman"/>
      <family val="1"/>
      <charset val="204"/>
    </font>
    <font>
      <b val="true"/>
      <sz val="14"/>
      <color rgb="FFFFC000"/>
      <name val="Times New Roman"/>
      <family val="1"/>
      <charset val="204"/>
    </font>
    <font>
      <b val="true"/>
      <sz val="14"/>
      <color rgb="FFFFFF00"/>
      <name val="Times New Roman"/>
      <family val="1"/>
      <charset val="204"/>
    </font>
    <font>
      <b val="true"/>
      <sz val="14"/>
      <color rgb="FF00B050"/>
      <name val="Times New Roman"/>
      <family val="1"/>
      <charset val="204"/>
    </font>
    <font>
      <b val="true"/>
      <sz val="14"/>
      <color rgb="FF17375E"/>
      <name val="Times New Roman"/>
      <family val="1"/>
      <charset val="204"/>
    </font>
    <font>
      <b val="true"/>
      <sz val="14"/>
      <color rgb="FF77933C"/>
      <name val="Times New Roman"/>
      <family val="1"/>
      <charset val="204"/>
    </font>
    <font>
      <sz val="14"/>
      <color rgb="FF00CC33"/>
      <name val="Times New Roman"/>
      <family val="1"/>
      <charset val="204"/>
    </font>
    <font>
      <b val="true"/>
      <sz val="14"/>
      <color rgb="FFFF9900"/>
      <name val="Times New Roman"/>
      <family val="1"/>
      <charset val="204"/>
    </font>
    <font>
      <b val="true"/>
      <sz val="14"/>
      <color rgb="FFFF3399"/>
      <name val="Times New Roman"/>
      <family val="1"/>
      <charset val="204"/>
    </font>
    <font>
      <b val="true"/>
      <sz val="14"/>
      <color rgb="FF984807"/>
      <name val="Times New Roman"/>
      <family val="1"/>
      <charset val="204"/>
    </font>
    <font>
      <b val="true"/>
      <sz val="14"/>
      <color rgb="FFCC9900"/>
      <name val="Times New Roman"/>
      <family val="1"/>
      <charset val="204"/>
    </font>
    <font>
      <b val="true"/>
      <sz val="14"/>
      <color rgb="FF4F6228"/>
      <name val="Times New Roman"/>
      <family val="1"/>
      <charset val="204"/>
    </font>
    <font>
      <b val="true"/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u val="single"/>
      <sz val="8.8"/>
      <color rgb="FF0000FF"/>
      <name val="Calibri"/>
      <family val="2"/>
      <charset val="204"/>
    </font>
    <font>
      <b val="true"/>
      <sz val="16"/>
      <color rgb="FFFF0000"/>
      <name val="Times New Roman"/>
      <family val="1"/>
      <charset val="204"/>
    </font>
    <font>
      <sz val="26"/>
      <color rgb="FFFFFFFF"/>
      <name val="Times New Roman"/>
      <family val="1"/>
      <charset val="204"/>
    </font>
    <font>
      <b val="true"/>
      <sz val="14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FFFF00"/>
        <bgColor rgb="FFFFFF00"/>
      </patternFill>
    </fill>
    <fill>
      <patternFill patternType="solid">
        <fgColor rgb="FF00B050"/>
        <bgColor rgb="FF00CC33"/>
      </patternFill>
    </fill>
    <fill>
      <patternFill patternType="solid">
        <fgColor rgb="FFF2F2F2"/>
        <bgColor rgb="FFEEEEEE"/>
      </patternFill>
    </fill>
    <fill>
      <patternFill patternType="solid">
        <fgColor rgb="FF808080"/>
        <bgColor rgb="FF77933C"/>
      </patternFill>
    </fill>
    <fill>
      <patternFill patternType="solid">
        <fgColor rgb="FF000000"/>
        <bgColor rgb="FF003300"/>
      </patternFill>
    </fill>
    <fill>
      <patternFill patternType="solid">
        <fgColor rgb="FF984807"/>
        <bgColor rgb="FF993366"/>
      </patternFill>
    </fill>
    <fill>
      <patternFill patternType="solid">
        <fgColor rgb="FFCC9900"/>
        <bgColor rgb="FFFF9900"/>
      </patternFill>
    </fill>
    <fill>
      <patternFill patternType="solid">
        <fgColor rgb="FF4F6228"/>
        <bgColor rgb="FF333300"/>
      </patternFill>
    </fill>
    <fill>
      <patternFill patternType="solid">
        <fgColor rgb="FFEEEEEE"/>
        <bgColor rgb="FFF2F2F2"/>
      </patternFill>
    </fill>
    <fill>
      <patternFill patternType="solid">
        <fgColor rgb="FFFFFFFF"/>
        <bgColor rgb="FFF2F2F2"/>
      </patternFill>
    </fill>
    <fill>
      <patternFill patternType="solid">
        <fgColor rgb="FFFF0000"/>
        <bgColor rgb="FFFF3399"/>
      </patternFill>
    </fill>
    <fill>
      <patternFill patternType="solid">
        <fgColor rgb="FF92D050"/>
        <bgColor rgb="FF66CC00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double"/>
      <right style="double"/>
      <top style="double"/>
      <bottom style="double"/>
      <diagonal/>
    </border>
    <border diagonalUp="false" diagonalDown="false">
      <left style="hair"/>
      <right style="double"/>
      <top style="double"/>
      <bottom style="double"/>
      <diagonal/>
    </border>
    <border diagonalUp="false" diagonalDown="false">
      <left style="double"/>
      <right style="hair"/>
      <top style="double"/>
      <bottom style="double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>
        <color rgb="FF1F497D"/>
      </left>
      <right style="medium">
        <color rgb="FF1F497D"/>
      </right>
      <top style="medium">
        <color rgb="FF1F497D"/>
      </top>
      <bottom style="medium">
        <color rgb="FF1F497D"/>
      </bottom>
      <diagonal/>
    </border>
    <border diagonalUp="false" diagonalDown="false">
      <left style="medium">
        <color rgb="FF1F497D"/>
      </left>
      <right style="medium">
        <color rgb="FF1F497D"/>
      </right>
      <top style="medium">
        <color rgb="FF1F497D"/>
      </top>
      <bottom/>
      <diagonal/>
    </border>
    <border diagonalUp="false" diagonalDown="false">
      <left style="medium">
        <color rgb="FF1F497D"/>
      </left>
      <right style="medium">
        <color rgb="FF1F497D"/>
      </right>
      <top style="mediumDashDot">
        <color rgb="FF632523"/>
      </top>
      <bottom style="medium">
        <color rgb="FF1F497D"/>
      </bottom>
      <diagonal/>
    </border>
    <border diagonalUp="false" diagonalDown="false">
      <left style="medium">
        <color rgb="FF1F497D"/>
      </left>
      <right style="medium">
        <color rgb="FF1F497D"/>
      </right>
      <top style="thick">
        <color rgb="FF632523"/>
      </top>
      <bottom style="medium">
        <color rgb="FF1F497D"/>
      </bottom>
      <diagonal/>
    </border>
    <border diagonalUp="false" diagonalDown="false">
      <left/>
      <right/>
      <top/>
      <bottom style="dotted"/>
      <diagonal/>
    </border>
    <border diagonalUp="false" diagonalDown="false">
      <left/>
      <right/>
      <top style="dotted"/>
      <bottom style="dotted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45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45" wrapText="true" indent="0" shrinkToFit="false"/>
      <protection locked="true" hidden="false"/>
    </xf>
    <xf numFmtId="164" fontId="4" fillId="3" borderId="1" xfId="0" applyFont="true" applyBorder="true" applyAlignment="true" applyProtection="false">
      <alignment horizontal="center" vertical="center" textRotation="45" wrapText="true" indent="0" shrinkToFit="false"/>
      <protection locked="true" hidden="false"/>
    </xf>
    <xf numFmtId="164" fontId="4" fillId="4" borderId="1" xfId="0" applyFont="true" applyBorder="true" applyAlignment="true" applyProtection="false">
      <alignment horizontal="center" vertical="center" textRotation="45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5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6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7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6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4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true"/>
      <protection locked="true" hidden="false"/>
    </xf>
    <xf numFmtId="165" fontId="4" fillId="5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5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5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6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7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9" fillId="7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6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5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8" fontId="7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7" borderId="2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7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3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4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7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8" fillId="7" borderId="2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9" fillId="7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5" fillId="7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6" fillId="7" borderId="2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7" fillId="7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8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9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18" fillId="1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45" wrapText="true" indent="0" shrinkToFit="false"/>
      <protection locked="true" hidden="false"/>
    </xf>
    <xf numFmtId="165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9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5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0" borderId="0" xfId="20" applyFont="fals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11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5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4" fillId="1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9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7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22" fillId="1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14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13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4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*unknown*" xfId="20" builtinId="8" customBuiltin="false"/>
  </cellStyles>
  <dxfs count="5">
    <dxf>
      <font>
        <name val="Calibri"/>
        <charset val="204"/>
        <family val="2"/>
        <color rgb="FF000000"/>
      </font>
      <fill>
        <patternFill>
          <bgColor rgb="FF00CC00"/>
        </patternFill>
      </fill>
    </dxf>
    <dxf>
      <font>
        <name val="Calibri"/>
        <charset val="204"/>
        <family val="2"/>
        <color rgb="FF000000"/>
      </font>
      <fill>
        <patternFill>
          <bgColor rgb="FF66CC00"/>
        </patternFill>
      </fill>
    </dxf>
    <dxf>
      <font>
        <name val="Calibri"/>
        <charset val="204"/>
        <family val="2"/>
        <color rgb="FF000000"/>
      </font>
      <fill>
        <patternFill>
          <bgColor rgb="FFFFFF66"/>
        </patternFill>
      </fill>
    </dxf>
    <dxf>
      <font>
        <name val="Calibri"/>
        <charset val="204"/>
        <family val="2"/>
        <color rgb="FF000000"/>
      </font>
      <fill>
        <patternFill>
          <bgColor rgb="FFFF9900"/>
        </patternFill>
      </fill>
    </dxf>
    <dxf>
      <font>
        <name val="Calibri"/>
        <charset val="204"/>
        <family val="2"/>
        <color rgb="FF000000"/>
      </font>
      <fill>
        <patternFill>
          <bgColor rgb="FFFF0000"/>
        </patternFill>
      </fill>
    </dxf>
  </dxfs>
  <colors>
    <indexedColors>
      <rgbColor rgb="FF000000"/>
      <rgbColor rgb="FFFFFFFF"/>
      <rgbColor rgb="FFFF0000"/>
      <rgbColor rgb="FF00CC00"/>
      <rgbColor rgb="FF0000FF"/>
      <rgbColor rgb="FFFFFF00"/>
      <rgbColor rgb="FFFF3399"/>
      <rgbColor rgb="FF00FFFF"/>
      <rgbColor rgb="FF800000"/>
      <rgbColor rgb="FF006600"/>
      <rgbColor rgb="FF000080"/>
      <rgbColor rgb="FF77933C"/>
      <rgbColor rgb="FF800080"/>
      <rgbColor rgb="FF008080"/>
      <rgbColor rgb="FFC0C0C0"/>
      <rgbColor rgb="FF808080"/>
      <rgbColor rgb="FF9999FF"/>
      <rgbColor rgb="FF993366"/>
      <rgbColor rgb="FFF2F2F2"/>
      <rgbColor rgb="FFEEEEEE"/>
      <rgbColor rgb="FF660066"/>
      <rgbColor rgb="FFFF66CC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99CCFF"/>
      <rgbColor rgb="FFFF99CC"/>
      <rgbColor rgb="FFCC99FF"/>
      <rgbColor rgb="FFFFCC99"/>
      <rgbColor rgb="FF3366FF"/>
      <rgbColor rgb="FF00CC33"/>
      <rgbColor rgb="FF92D050"/>
      <rgbColor rgb="FFFFC000"/>
      <rgbColor rgb="FFFF9900"/>
      <rgbColor rgb="FFCC9900"/>
      <rgbColor rgb="FF4F6228"/>
      <rgbColor rgb="FF66CC00"/>
      <rgbColor rgb="FF17375E"/>
      <rgbColor rgb="FF00B050"/>
      <rgbColor rgb="FF003300"/>
      <rgbColor rgb="FF333300"/>
      <rgbColor rgb="FF984807"/>
      <rgbColor rgb="FF993366"/>
      <rgbColor rgb="FF1F497D"/>
      <rgbColor rgb="FF63252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00"/>
    <pageSetUpPr fitToPage="false"/>
  </sheetPr>
  <dimension ref="A1:M65536"/>
  <sheetViews>
    <sheetView windowProtection="true" showFormulas="false" showGridLines="true" showRowColHeaders="true" showZeros="true" rightToLeft="false" tabSelected="false" showOutlineSymbols="true" defaultGridColor="true" view="normal" topLeftCell="A1" colorId="64" zoomScale="70" zoomScaleNormal="70" zoomScalePageLayoutView="100" workbookViewId="0">
      <pane xSplit="0" ySplit="1" topLeftCell="A56" activePane="bottomLeft" state="frozen"/>
      <selection pane="topLeft" activeCell="A1" activeCellId="0" sqref="A1"/>
      <selection pane="bottomLeft" activeCell="L79" activeCellId="0" sqref="L79"/>
    </sheetView>
  </sheetViews>
  <sheetFormatPr defaultRowHeight="18.75"/>
  <cols>
    <col collapsed="false" hidden="false" max="1" min="1" style="1" width="6"/>
    <col collapsed="false" hidden="false" max="2" min="2" style="1" width="27.4210526315789"/>
    <col collapsed="false" hidden="false" max="3" min="3" style="1" width="24.5303643724696"/>
    <col collapsed="false" hidden="false" max="4" min="4" style="1" width="14.1417004048583"/>
    <col collapsed="false" hidden="false" max="5" min="5" style="1" width="16.0688259109312"/>
    <col collapsed="false" hidden="false" max="6" min="6" style="1" width="10.1781376518219"/>
    <col collapsed="false" hidden="false" max="7" min="7" style="1" width="34.8137651821862"/>
    <col collapsed="false" hidden="false" max="8" min="8" style="1" width="46.7044534412956"/>
    <col collapsed="false" hidden="false" max="9" min="9" style="1" width="13.7125506072874"/>
    <col collapsed="false" hidden="false" max="10" min="10" style="1" width="17.5668016194332"/>
    <col collapsed="false" hidden="false" max="11" min="11" style="1" width="11.6761133603239"/>
    <col collapsed="false" hidden="false" max="12" min="12" style="1" width="17.5668016194332"/>
    <col collapsed="false" hidden="false" max="13" min="13" style="1" width="77.9838056680162"/>
    <col collapsed="false" hidden="false" max="1025" min="14" style="2" width="9.10526315789474"/>
  </cols>
  <sheetData>
    <row r="1" customFormat="false" ht="75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4" t="s">
        <v>9</v>
      </c>
      <c r="K1" s="5" t="s">
        <v>10</v>
      </c>
      <c r="L1" s="6" t="s">
        <v>11</v>
      </c>
      <c r="M1" s="3" t="s">
        <v>12</v>
      </c>
    </row>
    <row r="2" customFormat="false" ht="17.35" hidden="false" customHeight="true" outlineLevel="0" collapsed="false">
      <c r="A2" s="7" t="n">
        <v>1</v>
      </c>
      <c r="B2" s="8" t="s">
        <v>13</v>
      </c>
      <c r="C2" s="9" t="s">
        <v>14</v>
      </c>
      <c r="D2" s="10" t="n">
        <v>42899</v>
      </c>
      <c r="E2" s="11" t="n">
        <v>0.911111111111111</v>
      </c>
      <c r="F2" s="12" t="n">
        <v>49</v>
      </c>
      <c r="G2" s="13" t="s">
        <v>15</v>
      </c>
      <c r="H2" s="14" t="s">
        <v>16</v>
      </c>
      <c r="I2" s="13" t="s">
        <v>17</v>
      </c>
      <c r="J2" s="15" t="n">
        <v>40.55</v>
      </c>
      <c r="K2" s="15" t="n">
        <v>44.4</v>
      </c>
      <c r="L2" s="15" t="n">
        <v>1800</v>
      </c>
      <c r="M2" s="13" t="s">
        <v>18</v>
      </c>
    </row>
    <row r="3" customFormat="false" ht="17.35" hidden="false" customHeight="false" outlineLevel="0" collapsed="false">
      <c r="A3" s="7"/>
      <c r="B3" s="8"/>
      <c r="C3" s="8"/>
      <c r="D3" s="10" t="n">
        <v>42901</v>
      </c>
      <c r="E3" s="16" t="n">
        <v>0.338888888888889</v>
      </c>
      <c r="F3" s="12"/>
      <c r="G3" s="17" t="s">
        <v>19</v>
      </c>
      <c r="H3" s="14"/>
      <c r="I3" s="17" t="s">
        <v>20</v>
      </c>
      <c r="J3" s="18" t="n">
        <v>9.83</v>
      </c>
      <c r="K3" s="18" t="n">
        <v>44.6</v>
      </c>
      <c r="L3" s="18" t="n">
        <v>438.42</v>
      </c>
      <c r="M3" s="19"/>
    </row>
    <row r="4" customFormat="false" ht="17.35" hidden="false" customHeight="false" outlineLevel="0" collapsed="false">
      <c r="A4" s="7"/>
      <c r="B4" s="8"/>
      <c r="C4" s="8"/>
      <c r="D4" s="10"/>
      <c r="E4" s="20" t="n">
        <v>0.504166666666667</v>
      </c>
      <c r="F4" s="12"/>
      <c r="G4" s="21" t="s">
        <v>21</v>
      </c>
      <c r="H4" s="14"/>
      <c r="I4" s="21" t="s">
        <v>22</v>
      </c>
      <c r="J4" s="22" t="n">
        <v>14.13</v>
      </c>
      <c r="K4" s="22" t="n">
        <v>53.5</v>
      </c>
      <c r="L4" s="22" t="n">
        <v>755.96</v>
      </c>
      <c r="M4" s="23"/>
    </row>
    <row r="5" customFormat="false" ht="17.35" hidden="false" customHeight="false" outlineLevel="0" collapsed="false">
      <c r="A5" s="7"/>
      <c r="B5" s="8"/>
      <c r="C5" s="8"/>
      <c r="D5" s="10"/>
      <c r="E5" s="24" t="n">
        <v>0.601388888888889</v>
      </c>
      <c r="F5" s="12"/>
      <c r="G5" s="25" t="s">
        <v>23</v>
      </c>
      <c r="H5" s="14"/>
      <c r="I5" s="25" t="s">
        <v>24</v>
      </c>
      <c r="J5" s="26" t="n">
        <v>10</v>
      </c>
      <c r="K5" s="26" t="n">
        <v>53.5</v>
      </c>
      <c r="L5" s="26" t="n">
        <v>535</v>
      </c>
      <c r="M5" s="27"/>
    </row>
    <row r="6" customFormat="false" ht="19.5" hidden="false" customHeight="false" outlineLevel="0" collapsed="false">
      <c r="A6" s="7"/>
      <c r="B6" s="28"/>
      <c r="C6" s="29"/>
      <c r="D6" s="30"/>
      <c r="E6" s="30"/>
      <c r="F6" s="31"/>
      <c r="G6" s="30"/>
      <c r="H6" s="30"/>
      <c r="I6" s="32"/>
      <c r="J6" s="33" t="s">
        <v>25</v>
      </c>
      <c r="K6" s="34" t="s">
        <v>26</v>
      </c>
      <c r="L6" s="35" t="s">
        <v>25</v>
      </c>
      <c r="M6" s="36"/>
    </row>
    <row r="7" customFormat="false" ht="19.5" hidden="false" customHeight="false" outlineLevel="0" collapsed="false">
      <c r="A7" s="7"/>
      <c r="B7" s="37"/>
      <c r="C7" s="38"/>
      <c r="D7" s="39"/>
      <c r="E7" s="39"/>
      <c r="F7" s="40"/>
      <c r="G7" s="39"/>
      <c r="H7" s="39"/>
      <c r="I7" s="41"/>
      <c r="J7" s="42" t="n">
        <f aca="false">SUM(J2:J5)</f>
        <v>74.51</v>
      </c>
      <c r="K7" s="43" t="n">
        <f aca="false">AVERAGE(K2:K5)</f>
        <v>49</v>
      </c>
      <c r="L7" s="44" t="n">
        <f aca="false">SUM(L2:L5)</f>
        <v>3529.38</v>
      </c>
      <c r="M7" s="45"/>
    </row>
    <row r="8" customFormat="false" ht="17.35" hidden="false" customHeight="true" outlineLevel="0" collapsed="false">
      <c r="A8" s="7" t="n">
        <v>2</v>
      </c>
      <c r="B8" s="46" t="s">
        <v>14</v>
      </c>
      <c r="C8" s="9" t="s">
        <v>27</v>
      </c>
      <c r="D8" s="47" t="n">
        <v>42902</v>
      </c>
      <c r="E8" s="48" t="n">
        <v>0.2875</v>
      </c>
      <c r="F8" s="12" t="s">
        <v>28</v>
      </c>
      <c r="G8" s="49" t="s">
        <v>29</v>
      </c>
      <c r="H8" s="50" t="s">
        <v>16</v>
      </c>
      <c r="I8" s="13" t="s">
        <v>30</v>
      </c>
      <c r="J8" s="15" t="n">
        <v>40</v>
      </c>
      <c r="K8" s="15" t="n">
        <v>50.5</v>
      </c>
      <c r="L8" s="15" t="n">
        <v>2020</v>
      </c>
      <c r="M8" s="13"/>
    </row>
    <row r="9" customFormat="false" ht="17.35" hidden="false" customHeight="false" outlineLevel="0" collapsed="false">
      <c r="A9" s="7"/>
      <c r="B9" s="46"/>
      <c r="C9" s="46"/>
      <c r="D9" s="47"/>
      <c r="E9" s="51" t="n">
        <v>0.290972222222222</v>
      </c>
      <c r="F9" s="12"/>
      <c r="G9" s="49"/>
      <c r="H9" s="50"/>
      <c r="I9" s="13"/>
      <c r="J9" s="18" t="n">
        <v>3</v>
      </c>
      <c r="K9" s="18" t="n">
        <v>50.5</v>
      </c>
      <c r="L9" s="18" t="n">
        <v>151.5</v>
      </c>
      <c r="M9" s="19"/>
    </row>
    <row r="10" customFormat="false" ht="17.35" hidden="false" customHeight="false" outlineLevel="0" collapsed="false">
      <c r="A10" s="7"/>
      <c r="B10" s="46"/>
      <c r="C10" s="46"/>
      <c r="D10" s="47"/>
      <c r="E10" s="52" t="n">
        <v>0.445833333333333</v>
      </c>
      <c r="F10" s="12"/>
      <c r="G10" s="49" t="s">
        <v>31</v>
      </c>
      <c r="H10" s="53" t="s">
        <v>32</v>
      </c>
      <c r="I10" s="21" t="s">
        <v>33</v>
      </c>
      <c r="J10" s="22" t="n">
        <v>26</v>
      </c>
      <c r="K10" s="22" t="n">
        <v>50</v>
      </c>
      <c r="L10" s="22" t="n">
        <v>1300</v>
      </c>
      <c r="M10" s="23"/>
    </row>
    <row r="11" customFormat="false" ht="17.35" hidden="false" customHeight="false" outlineLevel="0" collapsed="false">
      <c r="A11" s="7"/>
      <c r="B11" s="46"/>
      <c r="C11" s="46"/>
      <c r="D11" s="47"/>
      <c r="E11" s="51" t="n">
        <v>0.74375</v>
      </c>
      <c r="F11" s="12"/>
      <c r="G11" s="54" t="s">
        <v>34</v>
      </c>
      <c r="H11" s="53"/>
      <c r="I11" s="25" t="s">
        <v>35</v>
      </c>
      <c r="J11" s="55" t="n">
        <v>20</v>
      </c>
      <c r="K11" s="55" t="n">
        <v>50</v>
      </c>
      <c r="L11" s="55" t="n">
        <v>1000</v>
      </c>
      <c r="M11" s="27"/>
    </row>
    <row r="12" customFormat="false" ht="17.35" hidden="false" customHeight="false" outlineLevel="0" collapsed="false">
      <c r="A12" s="7"/>
      <c r="B12" s="46"/>
      <c r="C12" s="9"/>
      <c r="D12" s="47"/>
      <c r="E12" s="56" t="n">
        <v>0.744444444444444</v>
      </c>
      <c r="F12" s="12"/>
      <c r="G12" s="54"/>
      <c r="H12" s="53"/>
      <c r="I12" s="25"/>
      <c r="J12" s="55" t="n">
        <v>4</v>
      </c>
      <c r="K12" s="55" t="n">
        <v>50</v>
      </c>
      <c r="L12" s="55" t="n">
        <v>200</v>
      </c>
      <c r="M12" s="57"/>
    </row>
    <row r="13" customFormat="false" ht="17.35" hidden="false" customHeight="false" outlineLevel="0" collapsed="false">
      <c r="A13" s="7"/>
      <c r="B13" s="58"/>
      <c r="C13" s="58"/>
      <c r="D13" s="59"/>
      <c r="E13" s="59"/>
      <c r="F13" s="60"/>
      <c r="G13" s="59"/>
      <c r="H13" s="59"/>
      <c r="I13" s="59"/>
      <c r="J13" s="33" t="s">
        <v>25</v>
      </c>
      <c r="K13" s="34" t="s">
        <v>26</v>
      </c>
      <c r="L13" s="35" t="s">
        <v>25</v>
      </c>
      <c r="M13" s="59"/>
    </row>
    <row r="14" customFormat="false" ht="17.35" hidden="false" customHeight="false" outlineLevel="0" collapsed="false">
      <c r="A14" s="7"/>
      <c r="B14" s="37"/>
      <c r="C14" s="38"/>
      <c r="D14" s="39"/>
      <c r="E14" s="39"/>
      <c r="F14" s="40"/>
      <c r="G14" s="39"/>
      <c r="H14" s="39"/>
      <c r="I14" s="41"/>
      <c r="J14" s="42" t="n">
        <f aca="false">SUM(J8:J12)</f>
        <v>93</v>
      </c>
      <c r="K14" s="43" t="n">
        <f aca="false">AVERAGE(K8:K12)</f>
        <v>50.2</v>
      </c>
      <c r="L14" s="44" t="n">
        <f aca="false">SUM(L8:L12)</f>
        <v>4671.5</v>
      </c>
      <c r="M14" s="45"/>
    </row>
    <row r="15" customFormat="false" ht="17.35" hidden="false" customHeight="true" outlineLevel="0" collapsed="false">
      <c r="A15" s="7" t="n">
        <v>3</v>
      </c>
      <c r="B15" s="9" t="s">
        <v>27</v>
      </c>
      <c r="C15" s="9" t="s">
        <v>36</v>
      </c>
      <c r="D15" s="61" t="n">
        <v>42933</v>
      </c>
      <c r="E15" s="11" t="n">
        <v>0.348611111111111</v>
      </c>
      <c r="F15" s="12" t="n">
        <v>14</v>
      </c>
      <c r="G15" s="13" t="s">
        <v>37</v>
      </c>
      <c r="H15" s="62" t="s">
        <v>38</v>
      </c>
      <c r="I15" s="13" t="s">
        <v>39</v>
      </c>
      <c r="J15" s="15" t="n">
        <v>31.679</v>
      </c>
      <c r="K15" s="15" t="n">
        <v>48.9</v>
      </c>
      <c r="L15" s="15" t="n">
        <f aca="false">J15*K15</f>
        <v>1549.1031</v>
      </c>
      <c r="M15" s="23"/>
    </row>
    <row r="16" customFormat="false" ht="17.35" hidden="false" customHeight="false" outlineLevel="0" collapsed="false">
      <c r="A16" s="7"/>
      <c r="B16" s="9"/>
      <c r="C16" s="9"/>
      <c r="D16" s="61"/>
      <c r="E16" s="24" t="n">
        <v>0.660416666666667</v>
      </c>
      <c r="F16" s="12"/>
      <c r="G16" s="25" t="s">
        <v>40</v>
      </c>
      <c r="H16" s="21" t="s">
        <v>41</v>
      </c>
      <c r="I16" s="25" t="s">
        <v>42</v>
      </c>
      <c r="J16" s="26" t="n">
        <v>32.47</v>
      </c>
      <c r="K16" s="26" t="n">
        <v>41</v>
      </c>
      <c r="L16" s="26" t="n">
        <v>1311.79</v>
      </c>
      <c r="M16" s="27"/>
    </row>
    <row r="17" customFormat="false" ht="17.35" hidden="false" customHeight="false" outlineLevel="0" collapsed="false">
      <c r="A17" s="7"/>
      <c r="B17" s="28"/>
      <c r="C17" s="29"/>
      <c r="D17" s="30"/>
      <c r="E17" s="30"/>
      <c r="F17" s="31"/>
      <c r="G17" s="30"/>
      <c r="H17" s="30"/>
      <c r="I17" s="32"/>
      <c r="J17" s="63" t="s">
        <v>25</v>
      </c>
      <c r="K17" s="64" t="s">
        <v>26</v>
      </c>
      <c r="L17" s="65" t="s">
        <v>25</v>
      </c>
      <c r="M17" s="36"/>
    </row>
    <row r="18" customFormat="false" ht="17.35" hidden="false" customHeight="false" outlineLevel="0" collapsed="false">
      <c r="A18" s="7"/>
      <c r="B18" s="37"/>
      <c r="C18" s="38"/>
      <c r="D18" s="39"/>
      <c r="E18" s="39"/>
      <c r="F18" s="40"/>
      <c r="G18" s="39"/>
      <c r="H18" s="39"/>
      <c r="I18" s="41"/>
      <c r="J18" s="42" t="n">
        <f aca="false">SUM(J15:J16)</f>
        <v>64.149</v>
      </c>
      <c r="K18" s="43" t="n">
        <f aca="false">AVERAGE(K15:K16)</f>
        <v>44.95</v>
      </c>
      <c r="L18" s="44" t="n">
        <f aca="false">SUM(L15:L16)</f>
        <v>2860.8931</v>
      </c>
      <c r="M18" s="45"/>
    </row>
    <row r="19" customFormat="false" ht="17.35" hidden="false" customHeight="false" outlineLevel="0" collapsed="false">
      <c r="A19" s="7" t="n">
        <v>4</v>
      </c>
      <c r="B19" s="8" t="s">
        <v>36</v>
      </c>
      <c r="C19" s="8" t="s">
        <v>43</v>
      </c>
      <c r="D19" s="61" t="n">
        <v>42904</v>
      </c>
      <c r="E19" s="66" t="n">
        <v>0.519444444444444</v>
      </c>
      <c r="F19" s="12" t="n">
        <v>14</v>
      </c>
      <c r="G19" s="67" t="s">
        <v>44</v>
      </c>
      <c r="H19" s="53" t="s">
        <v>32</v>
      </c>
      <c r="I19" s="67" t="s">
        <v>45</v>
      </c>
      <c r="J19" s="68" t="n">
        <v>11.62</v>
      </c>
      <c r="K19" s="68" t="n">
        <v>43</v>
      </c>
      <c r="L19" s="68" t="n">
        <v>499.66</v>
      </c>
      <c r="M19" s="19" t="s">
        <v>46</v>
      </c>
    </row>
    <row r="20" customFormat="false" ht="17.35" hidden="false" customHeight="false" outlineLevel="0" collapsed="false">
      <c r="A20" s="7"/>
      <c r="B20" s="8"/>
      <c r="C20" s="8"/>
      <c r="D20" s="61"/>
      <c r="E20" s="20" t="n">
        <v>0.654861111111111</v>
      </c>
      <c r="F20" s="12" t="s">
        <v>47</v>
      </c>
      <c r="G20" s="13" t="s">
        <v>48</v>
      </c>
      <c r="H20" s="69" t="s">
        <v>49</v>
      </c>
      <c r="I20" s="21" t="s">
        <v>50</v>
      </c>
      <c r="J20" s="22" t="n">
        <v>33.34</v>
      </c>
      <c r="K20" s="22" t="n">
        <v>39.7</v>
      </c>
      <c r="L20" s="22" t="n">
        <v>1323.6</v>
      </c>
      <c r="M20" s="23"/>
    </row>
    <row r="21" customFormat="false" ht="17.35" hidden="false" customHeight="false" outlineLevel="0" collapsed="false">
      <c r="A21" s="7"/>
      <c r="B21" s="8"/>
      <c r="C21" s="8"/>
      <c r="D21" s="61"/>
      <c r="E21" s="70" t="n">
        <v>0.842361111111111</v>
      </c>
      <c r="F21" s="12"/>
      <c r="G21" s="13" t="s">
        <v>51</v>
      </c>
      <c r="H21" s="69" t="s">
        <v>32</v>
      </c>
      <c r="I21" s="25" t="s">
        <v>52</v>
      </c>
      <c r="J21" s="26" t="n">
        <v>13.602</v>
      </c>
      <c r="K21" s="26" t="n">
        <v>39.5</v>
      </c>
      <c r="L21" s="26" t="n">
        <v>537.28</v>
      </c>
      <c r="M21" s="27"/>
    </row>
    <row r="22" customFormat="false" ht="17.35" hidden="false" customHeight="false" outlineLevel="0" collapsed="false">
      <c r="A22" s="7"/>
      <c r="B22" s="28"/>
      <c r="C22" s="29"/>
      <c r="D22" s="30"/>
      <c r="E22" s="30"/>
      <c r="F22" s="31"/>
      <c r="G22" s="30"/>
      <c r="H22" s="30"/>
      <c r="I22" s="32"/>
      <c r="J22" s="71" t="s">
        <v>25</v>
      </c>
      <c r="K22" s="72" t="s">
        <v>26</v>
      </c>
      <c r="L22" s="73" t="s">
        <v>25</v>
      </c>
      <c r="M22" s="36"/>
    </row>
    <row r="23" customFormat="false" ht="17.35" hidden="false" customHeight="false" outlineLevel="0" collapsed="false">
      <c r="A23" s="7"/>
      <c r="B23" s="37"/>
      <c r="C23" s="38"/>
      <c r="D23" s="39"/>
      <c r="E23" s="39"/>
      <c r="F23" s="40"/>
      <c r="G23" s="39"/>
      <c r="H23" s="39"/>
      <c r="I23" s="41"/>
      <c r="J23" s="42" t="n">
        <f aca="false">SUM(J19:J21)</f>
        <v>58.562</v>
      </c>
      <c r="K23" s="43" t="n">
        <f aca="false">AVERAGE(K19:K21)</f>
        <v>40.7333333333333</v>
      </c>
      <c r="L23" s="44" t="n">
        <f aca="false">SUM(L19:L21)</f>
        <v>2360.54</v>
      </c>
      <c r="M23" s="45"/>
    </row>
    <row r="24" customFormat="false" ht="17.35" hidden="false" customHeight="false" outlineLevel="0" collapsed="false">
      <c r="A24" s="7" t="n">
        <v>5</v>
      </c>
      <c r="B24" s="74" t="s">
        <v>43</v>
      </c>
      <c r="C24" s="74" t="s">
        <v>53</v>
      </c>
      <c r="D24" s="75" t="s">
        <v>54</v>
      </c>
      <c r="E24" s="24" t="n">
        <v>0.465972222222222</v>
      </c>
      <c r="F24" s="75" t="s">
        <v>47</v>
      </c>
      <c r="G24" s="13" t="s">
        <v>55</v>
      </c>
      <c r="H24" s="76" t="s">
        <v>49</v>
      </c>
      <c r="I24" s="27" t="s">
        <v>56</v>
      </c>
      <c r="J24" s="77" t="n">
        <v>30.617</v>
      </c>
      <c r="K24" s="77" t="n">
        <v>38.7</v>
      </c>
      <c r="L24" s="77" t="n">
        <v>1184.91</v>
      </c>
      <c r="M24" s="27"/>
    </row>
    <row r="25" customFormat="false" ht="17.35" hidden="false" customHeight="false" outlineLevel="0" collapsed="false">
      <c r="A25" s="7"/>
      <c r="B25" s="78"/>
      <c r="C25" s="58"/>
      <c r="D25" s="60"/>
      <c r="E25" s="59"/>
      <c r="F25" s="60"/>
      <c r="G25" s="59"/>
      <c r="H25" s="59"/>
      <c r="I25" s="79"/>
      <c r="J25" s="63" t="s">
        <v>25</v>
      </c>
      <c r="K25" s="64" t="s">
        <v>26</v>
      </c>
      <c r="L25" s="65" t="s">
        <v>25</v>
      </c>
      <c r="M25" s="36"/>
    </row>
    <row r="26" customFormat="false" ht="17.35" hidden="false" customHeight="false" outlineLevel="0" collapsed="false">
      <c r="A26" s="7"/>
      <c r="B26" s="37"/>
      <c r="C26" s="38"/>
      <c r="D26" s="40"/>
      <c r="E26" s="39"/>
      <c r="F26" s="40"/>
      <c r="G26" s="39"/>
      <c r="H26" s="39"/>
      <c r="I26" s="41"/>
      <c r="J26" s="42" t="n">
        <f aca="false">SUM(J24)</f>
        <v>30.617</v>
      </c>
      <c r="K26" s="43" t="n">
        <f aca="false">AVERAGE(K24)</f>
        <v>38.7</v>
      </c>
      <c r="L26" s="44" t="n">
        <f aca="false">SUM(L24)</f>
        <v>1184.91</v>
      </c>
      <c r="M26" s="45"/>
    </row>
    <row r="27" customFormat="false" ht="17.35" hidden="false" customHeight="false" outlineLevel="0" collapsed="false">
      <c r="A27" s="7" t="n">
        <v>6</v>
      </c>
      <c r="B27" s="74" t="s">
        <v>53</v>
      </c>
      <c r="C27" s="74"/>
      <c r="D27" s="75" t="s">
        <v>57</v>
      </c>
      <c r="E27" s="24" t="n">
        <v>0.795833333333333</v>
      </c>
      <c r="F27" s="75" t="s">
        <v>47</v>
      </c>
      <c r="G27" s="13" t="s">
        <v>58</v>
      </c>
      <c r="H27" s="76" t="s">
        <v>49</v>
      </c>
      <c r="I27" s="27" t="s">
        <v>59</v>
      </c>
      <c r="J27" s="77" t="n">
        <v>30</v>
      </c>
      <c r="K27" s="77" t="n">
        <v>38.7</v>
      </c>
      <c r="L27" s="77" t="n">
        <v>1161</v>
      </c>
      <c r="M27" s="27"/>
    </row>
    <row r="28" customFormat="false" ht="17.35" hidden="false" customHeight="false" outlineLevel="0" collapsed="false">
      <c r="A28" s="7"/>
      <c r="B28" s="78"/>
      <c r="C28" s="58"/>
      <c r="D28" s="60"/>
      <c r="E28" s="59"/>
      <c r="F28" s="60"/>
      <c r="G28" s="59"/>
      <c r="H28" s="59"/>
      <c r="I28" s="79"/>
      <c r="J28" s="63" t="s">
        <v>25</v>
      </c>
      <c r="K28" s="64" t="s">
        <v>26</v>
      </c>
      <c r="L28" s="65" t="s">
        <v>25</v>
      </c>
      <c r="M28" s="36"/>
    </row>
    <row r="29" customFormat="false" ht="17.35" hidden="false" customHeight="false" outlineLevel="0" collapsed="false">
      <c r="A29" s="7"/>
      <c r="B29" s="37"/>
      <c r="C29" s="38"/>
      <c r="D29" s="40"/>
      <c r="E29" s="39"/>
      <c r="F29" s="40"/>
      <c r="G29" s="39"/>
      <c r="H29" s="39"/>
      <c r="I29" s="41"/>
      <c r="J29" s="42" t="n">
        <f aca="false">SUM(J27)</f>
        <v>30</v>
      </c>
      <c r="K29" s="43" t="n">
        <f aca="false">AVERAGE(K27)</f>
        <v>38.7</v>
      </c>
      <c r="L29" s="44" t="n">
        <f aca="false">SUM(L27)</f>
        <v>1161</v>
      </c>
      <c r="M29" s="45"/>
    </row>
    <row r="30" customFormat="false" ht="33" hidden="false" customHeight="false" outlineLevel="0" collapsed="false">
      <c r="A30" s="7" t="n">
        <v>7</v>
      </c>
      <c r="B30" s="74" t="s">
        <v>53</v>
      </c>
      <c r="C30" s="74" t="s">
        <v>60</v>
      </c>
      <c r="D30" s="75" t="s">
        <v>61</v>
      </c>
      <c r="E30" s="24" t="n">
        <v>0.572916666666667</v>
      </c>
      <c r="F30" s="75" t="s">
        <v>62</v>
      </c>
      <c r="G30" s="80" t="s">
        <v>63</v>
      </c>
      <c r="H30" s="76" t="s">
        <v>64</v>
      </c>
      <c r="I30" s="27" t="s">
        <v>65</v>
      </c>
      <c r="J30" s="77" t="n">
        <v>32.325</v>
      </c>
      <c r="K30" s="77" t="n">
        <v>39.5</v>
      </c>
      <c r="L30" s="77" t="n">
        <v>1276.84</v>
      </c>
      <c r="M30" s="27"/>
    </row>
    <row r="31" customFormat="false" ht="17.35" hidden="false" customHeight="false" outlineLevel="0" collapsed="false">
      <c r="A31" s="7"/>
      <c r="B31" s="78"/>
      <c r="C31" s="58"/>
      <c r="D31" s="60"/>
      <c r="E31" s="59"/>
      <c r="F31" s="60"/>
      <c r="G31" s="59"/>
      <c r="H31" s="59"/>
      <c r="I31" s="79"/>
      <c r="J31" s="63" t="s">
        <v>25</v>
      </c>
      <c r="K31" s="64" t="s">
        <v>26</v>
      </c>
      <c r="L31" s="65" t="s">
        <v>25</v>
      </c>
      <c r="M31" s="36"/>
    </row>
    <row r="32" customFormat="false" ht="17.35" hidden="false" customHeight="false" outlineLevel="0" collapsed="false">
      <c r="A32" s="7"/>
      <c r="B32" s="37"/>
      <c r="C32" s="38"/>
      <c r="D32" s="40"/>
      <c r="E32" s="39"/>
      <c r="F32" s="40"/>
      <c r="G32" s="39"/>
      <c r="H32" s="39"/>
      <c r="I32" s="41"/>
      <c r="J32" s="42" t="n">
        <f aca="false">SUM(J30)</f>
        <v>32.325</v>
      </c>
      <c r="K32" s="43" t="n">
        <f aca="false">AVERAGE(K30)</f>
        <v>39.5</v>
      </c>
      <c r="L32" s="44" t="n">
        <f aca="false">SUM(L30)</f>
        <v>1276.84</v>
      </c>
      <c r="M32" s="45"/>
    </row>
    <row r="33" customFormat="false" ht="17.35" hidden="false" customHeight="false" outlineLevel="0" collapsed="false">
      <c r="A33" s="7" t="n">
        <v>8</v>
      </c>
      <c r="B33" s="74" t="s">
        <v>60</v>
      </c>
      <c r="C33" s="74"/>
      <c r="D33" s="75" t="s">
        <v>66</v>
      </c>
      <c r="E33" s="24" t="n">
        <v>0.628472222222222</v>
      </c>
      <c r="F33" s="75" t="s">
        <v>62</v>
      </c>
      <c r="G33" s="13" t="s">
        <v>67</v>
      </c>
      <c r="H33" s="81" t="s">
        <v>68</v>
      </c>
      <c r="I33" s="27" t="s">
        <v>69</v>
      </c>
      <c r="J33" s="77" t="n">
        <v>10</v>
      </c>
      <c r="K33" s="77" t="n">
        <v>39.2</v>
      </c>
      <c r="L33" s="77" t="n">
        <v>392</v>
      </c>
      <c r="M33" s="27"/>
    </row>
    <row r="34" customFormat="false" ht="17.35" hidden="false" customHeight="false" outlineLevel="0" collapsed="false">
      <c r="A34" s="7"/>
      <c r="B34" s="78"/>
      <c r="C34" s="58"/>
      <c r="D34" s="60"/>
      <c r="E34" s="59"/>
      <c r="F34" s="60"/>
      <c r="G34" s="59"/>
      <c r="H34" s="59"/>
      <c r="I34" s="79"/>
      <c r="J34" s="63" t="s">
        <v>25</v>
      </c>
      <c r="K34" s="64" t="s">
        <v>26</v>
      </c>
      <c r="L34" s="65" t="s">
        <v>25</v>
      </c>
      <c r="M34" s="36"/>
    </row>
    <row r="35" customFormat="false" ht="17.35" hidden="false" customHeight="false" outlineLevel="0" collapsed="false">
      <c r="A35" s="7"/>
      <c r="B35" s="37"/>
      <c r="C35" s="38"/>
      <c r="D35" s="40"/>
      <c r="E35" s="39"/>
      <c r="F35" s="40"/>
      <c r="G35" s="39"/>
      <c r="H35" s="39"/>
      <c r="I35" s="41"/>
      <c r="J35" s="42" t="n">
        <f aca="false">SUM(J33)</f>
        <v>10</v>
      </c>
      <c r="K35" s="43" t="n">
        <f aca="false">AVERAGE(K33)</f>
        <v>39.2</v>
      </c>
      <c r="L35" s="44" t="n">
        <f aca="false">SUM(L33)</f>
        <v>392</v>
      </c>
      <c r="M35" s="45"/>
    </row>
    <row r="36" customFormat="false" ht="17.35" hidden="false" customHeight="false" outlineLevel="0" collapsed="false">
      <c r="A36" s="7" t="n">
        <v>9</v>
      </c>
      <c r="B36" s="74" t="s">
        <v>60</v>
      </c>
      <c r="C36" s="74" t="s">
        <v>70</v>
      </c>
      <c r="D36" s="75" t="s">
        <v>71</v>
      </c>
      <c r="E36" s="24" t="n">
        <v>0.554166666666667</v>
      </c>
      <c r="F36" s="75" t="s">
        <v>72</v>
      </c>
      <c r="G36" s="13" t="s">
        <v>73</v>
      </c>
      <c r="H36" s="82" t="s">
        <v>64</v>
      </c>
      <c r="I36" s="27" t="s">
        <v>74</v>
      </c>
      <c r="J36" s="77" t="n">
        <v>25</v>
      </c>
      <c r="K36" s="77" t="n">
        <v>38.7</v>
      </c>
      <c r="L36" s="77" t="n">
        <v>967.5</v>
      </c>
      <c r="M36" s="27"/>
    </row>
    <row r="37" customFormat="false" ht="17.35" hidden="false" customHeight="false" outlineLevel="0" collapsed="false">
      <c r="A37" s="7"/>
      <c r="B37" s="78"/>
      <c r="C37" s="58"/>
      <c r="D37" s="60"/>
      <c r="E37" s="59"/>
      <c r="F37" s="60"/>
      <c r="G37" s="59"/>
      <c r="H37" s="59"/>
      <c r="I37" s="79"/>
      <c r="J37" s="63" t="s">
        <v>25</v>
      </c>
      <c r="K37" s="64" t="s">
        <v>26</v>
      </c>
      <c r="L37" s="65" t="s">
        <v>25</v>
      </c>
      <c r="M37" s="36"/>
    </row>
    <row r="38" customFormat="false" ht="17.35" hidden="false" customHeight="false" outlineLevel="0" collapsed="false">
      <c r="A38" s="7"/>
      <c r="B38" s="37"/>
      <c r="C38" s="38"/>
      <c r="D38" s="40"/>
      <c r="E38" s="39"/>
      <c r="F38" s="40"/>
      <c r="G38" s="39"/>
      <c r="H38" s="39"/>
      <c r="I38" s="41"/>
      <c r="J38" s="42" t="n">
        <f aca="false">SUM(J36)</f>
        <v>25</v>
      </c>
      <c r="K38" s="43" t="n">
        <f aca="false">AVERAGE(K36)</f>
        <v>38.7</v>
      </c>
      <c r="L38" s="44" t="n">
        <f aca="false">SUM(L36)</f>
        <v>967.5</v>
      </c>
      <c r="M38" s="45"/>
    </row>
    <row r="39" customFormat="false" ht="17.35" hidden="false" customHeight="false" outlineLevel="0" collapsed="false">
      <c r="A39" s="7" t="n">
        <v>12</v>
      </c>
      <c r="B39" s="74" t="s">
        <v>70</v>
      </c>
      <c r="C39" s="74"/>
      <c r="D39" s="75" t="s">
        <v>75</v>
      </c>
      <c r="E39" s="24" t="n">
        <v>0.528472222222222</v>
      </c>
      <c r="F39" s="75" t="s">
        <v>72</v>
      </c>
      <c r="G39" s="13" t="s">
        <v>73</v>
      </c>
      <c r="H39" s="82" t="s">
        <v>64</v>
      </c>
      <c r="I39" s="27" t="s">
        <v>76</v>
      </c>
      <c r="J39" s="77" t="n">
        <v>25</v>
      </c>
      <c r="K39" s="77" t="n">
        <v>39.7</v>
      </c>
      <c r="L39" s="77" t="n">
        <v>992.5</v>
      </c>
      <c r="M39" s="27"/>
    </row>
    <row r="40" customFormat="false" ht="17.35" hidden="false" customHeight="false" outlineLevel="0" collapsed="false">
      <c r="A40" s="7"/>
      <c r="B40" s="78"/>
      <c r="C40" s="58"/>
      <c r="D40" s="60"/>
      <c r="E40" s="59"/>
      <c r="F40" s="60"/>
      <c r="G40" s="59"/>
      <c r="H40" s="59"/>
      <c r="I40" s="79"/>
      <c r="J40" s="63" t="s">
        <v>25</v>
      </c>
      <c r="K40" s="64" t="s">
        <v>26</v>
      </c>
      <c r="L40" s="65" t="s">
        <v>25</v>
      </c>
      <c r="M40" s="36"/>
    </row>
    <row r="41" customFormat="false" ht="17.35" hidden="false" customHeight="false" outlineLevel="0" collapsed="false">
      <c r="A41" s="7"/>
      <c r="B41" s="37"/>
      <c r="C41" s="38"/>
      <c r="D41" s="40"/>
      <c r="E41" s="39"/>
      <c r="F41" s="40"/>
      <c r="G41" s="39"/>
      <c r="H41" s="39"/>
      <c r="I41" s="41"/>
      <c r="J41" s="42" t="n">
        <f aca="false">SUM(J39)</f>
        <v>25</v>
      </c>
      <c r="K41" s="43" t="n">
        <f aca="false">AVERAGE(K39)</f>
        <v>39.7</v>
      </c>
      <c r="L41" s="44" t="n">
        <f aca="false">SUM(L39)</f>
        <v>992.5</v>
      </c>
      <c r="M41" s="45"/>
    </row>
    <row r="42" customFormat="false" ht="17.35" hidden="false" customHeight="true" outlineLevel="0" collapsed="false">
      <c r="A42" s="7" t="n">
        <v>13</v>
      </c>
      <c r="B42" s="9" t="s">
        <v>70</v>
      </c>
      <c r="C42" s="9" t="s">
        <v>77</v>
      </c>
      <c r="D42" s="61" t="n">
        <v>42913</v>
      </c>
      <c r="E42" s="11" t="n">
        <v>0.472222222222222</v>
      </c>
      <c r="F42" s="12" t="s">
        <v>78</v>
      </c>
      <c r="G42" s="13" t="s">
        <v>79</v>
      </c>
      <c r="H42" s="67" t="s">
        <v>80</v>
      </c>
      <c r="I42" s="13" t="s">
        <v>39</v>
      </c>
      <c r="J42" s="15" t="n">
        <v>30</v>
      </c>
      <c r="K42" s="15" t="n">
        <v>38.4</v>
      </c>
      <c r="L42" s="15" t="n">
        <v>1152</v>
      </c>
      <c r="M42" s="23"/>
    </row>
    <row r="43" customFormat="false" ht="17.35" hidden="false" customHeight="false" outlineLevel="0" collapsed="false">
      <c r="A43" s="7"/>
      <c r="B43" s="9"/>
      <c r="C43" s="9"/>
      <c r="D43" s="61"/>
      <c r="E43" s="24" t="n">
        <v>0.735416666666667</v>
      </c>
      <c r="F43" s="12"/>
      <c r="G43" s="25" t="s">
        <v>81</v>
      </c>
      <c r="H43" s="21" t="s">
        <v>82</v>
      </c>
      <c r="I43" s="25" t="s">
        <v>39</v>
      </c>
      <c r="J43" s="26" t="n">
        <v>35</v>
      </c>
      <c r="K43" s="26" t="n">
        <v>38.5</v>
      </c>
      <c r="L43" s="26" t="n">
        <v>1347.5</v>
      </c>
      <c r="M43" s="27"/>
    </row>
    <row r="44" customFormat="false" ht="17.35" hidden="false" customHeight="false" outlineLevel="0" collapsed="false">
      <c r="A44" s="7"/>
      <c r="B44" s="28"/>
      <c r="C44" s="29"/>
      <c r="D44" s="30"/>
      <c r="E44" s="30"/>
      <c r="F44" s="31"/>
      <c r="G44" s="30"/>
      <c r="H44" s="30"/>
      <c r="I44" s="32"/>
      <c r="J44" s="63" t="s">
        <v>25</v>
      </c>
      <c r="K44" s="64" t="s">
        <v>26</v>
      </c>
      <c r="L44" s="65" t="s">
        <v>25</v>
      </c>
      <c r="M44" s="36"/>
    </row>
    <row r="45" customFormat="false" ht="17.35" hidden="false" customHeight="false" outlineLevel="0" collapsed="false">
      <c r="A45" s="7"/>
      <c r="B45" s="37"/>
      <c r="C45" s="38"/>
      <c r="D45" s="39"/>
      <c r="E45" s="39"/>
      <c r="F45" s="40"/>
      <c r="G45" s="39"/>
      <c r="H45" s="39"/>
      <c r="I45" s="41"/>
      <c r="J45" s="42" t="n">
        <f aca="false">SUM(J42:J43)</f>
        <v>65</v>
      </c>
      <c r="K45" s="43" t="n">
        <f aca="false">AVERAGE(K42:K43)</f>
        <v>38.45</v>
      </c>
      <c r="L45" s="44" t="n">
        <f aca="false">SUM(L42:L43)</f>
        <v>2499.5</v>
      </c>
      <c r="M45" s="45"/>
    </row>
    <row r="46" customFormat="false" ht="17.35" hidden="false" customHeight="false" outlineLevel="0" collapsed="false">
      <c r="A46" s="7" t="n">
        <v>15</v>
      </c>
      <c r="B46" s="74" t="s">
        <v>77</v>
      </c>
      <c r="C46" s="74"/>
      <c r="D46" s="75" t="s">
        <v>83</v>
      </c>
      <c r="E46" s="24" t="n">
        <v>0.560416666666667</v>
      </c>
      <c r="F46" s="75" t="s">
        <v>78</v>
      </c>
      <c r="G46" s="13" t="s">
        <v>84</v>
      </c>
      <c r="H46" s="76" t="s">
        <v>85</v>
      </c>
      <c r="I46" s="27" t="s">
        <v>86</v>
      </c>
      <c r="J46" s="77" t="n">
        <v>35</v>
      </c>
      <c r="K46" s="77" t="n">
        <v>39.6</v>
      </c>
      <c r="L46" s="77" t="n">
        <v>1386</v>
      </c>
      <c r="M46" s="27"/>
    </row>
    <row r="47" customFormat="false" ht="17.35" hidden="false" customHeight="false" outlineLevel="0" collapsed="false">
      <c r="A47" s="7"/>
      <c r="B47" s="78"/>
      <c r="C47" s="58"/>
      <c r="D47" s="60"/>
      <c r="E47" s="59"/>
      <c r="F47" s="60"/>
      <c r="G47" s="59"/>
      <c r="H47" s="59"/>
      <c r="I47" s="79"/>
      <c r="J47" s="63" t="s">
        <v>25</v>
      </c>
      <c r="K47" s="64" t="s">
        <v>26</v>
      </c>
      <c r="L47" s="65" t="s">
        <v>25</v>
      </c>
      <c r="M47" s="36"/>
    </row>
    <row r="48" customFormat="false" ht="17.35" hidden="false" customHeight="false" outlineLevel="0" collapsed="false">
      <c r="A48" s="7"/>
      <c r="B48" s="37"/>
      <c r="C48" s="38"/>
      <c r="D48" s="40"/>
      <c r="E48" s="39"/>
      <c r="F48" s="40"/>
      <c r="G48" s="39"/>
      <c r="H48" s="39"/>
      <c r="I48" s="41"/>
      <c r="J48" s="42" t="n">
        <f aca="false">SUM(J46)</f>
        <v>35</v>
      </c>
      <c r="K48" s="43" t="n">
        <f aca="false">AVERAGE(K46)</f>
        <v>39.6</v>
      </c>
      <c r="L48" s="44" t="n">
        <f aca="false">SUM(L46)</f>
        <v>1386</v>
      </c>
      <c r="M48" s="45"/>
    </row>
    <row r="49" customFormat="false" ht="17.35" hidden="false" customHeight="true" outlineLevel="0" collapsed="false">
      <c r="A49" s="7" t="n">
        <v>18</v>
      </c>
      <c r="B49" s="9" t="s">
        <v>77</v>
      </c>
      <c r="C49" s="9" t="s">
        <v>70</v>
      </c>
      <c r="D49" s="61" t="n">
        <v>42918</v>
      </c>
      <c r="E49" s="11" t="n">
        <v>0.347222222222222</v>
      </c>
      <c r="F49" s="12" t="s">
        <v>78</v>
      </c>
      <c r="G49" s="13" t="s">
        <v>87</v>
      </c>
      <c r="H49" s="81" t="s">
        <v>68</v>
      </c>
      <c r="I49" s="13" t="s">
        <v>88</v>
      </c>
      <c r="J49" s="15" t="n">
        <v>35</v>
      </c>
      <c r="K49" s="15" t="n">
        <v>39</v>
      </c>
      <c r="L49" s="15" t="n">
        <v>1365</v>
      </c>
      <c r="M49" s="23"/>
    </row>
    <row r="50" customFormat="false" ht="17.35" hidden="false" customHeight="false" outlineLevel="0" collapsed="false">
      <c r="A50" s="7"/>
      <c r="B50" s="9"/>
      <c r="C50" s="9"/>
      <c r="D50" s="61"/>
      <c r="E50" s="24" t="n">
        <v>0.725694444444444</v>
      </c>
      <c r="F50" s="12" t="s">
        <v>72</v>
      </c>
      <c r="G50" s="25" t="s">
        <v>89</v>
      </c>
      <c r="H50" s="82" t="s">
        <v>64</v>
      </c>
      <c r="I50" s="25" t="s">
        <v>90</v>
      </c>
      <c r="J50" s="26" t="n">
        <v>40</v>
      </c>
      <c r="K50" s="26" t="n">
        <v>38.2</v>
      </c>
      <c r="L50" s="26" t="n">
        <v>1528</v>
      </c>
      <c r="M50" s="27"/>
    </row>
    <row r="51" customFormat="false" ht="17.35" hidden="false" customHeight="false" outlineLevel="0" collapsed="false">
      <c r="A51" s="7"/>
      <c r="B51" s="28"/>
      <c r="C51" s="29"/>
      <c r="D51" s="30"/>
      <c r="E51" s="30"/>
      <c r="F51" s="31"/>
      <c r="G51" s="30"/>
      <c r="H51" s="30"/>
      <c r="I51" s="32"/>
      <c r="J51" s="63" t="s">
        <v>25</v>
      </c>
      <c r="K51" s="64" t="s">
        <v>26</v>
      </c>
      <c r="L51" s="65" t="s">
        <v>25</v>
      </c>
      <c r="M51" s="36"/>
    </row>
    <row r="52" customFormat="false" ht="17.35" hidden="false" customHeight="false" outlineLevel="0" collapsed="false">
      <c r="A52" s="7"/>
      <c r="B52" s="37"/>
      <c r="C52" s="38"/>
      <c r="D52" s="39"/>
      <c r="E52" s="39"/>
      <c r="F52" s="40"/>
      <c r="G52" s="39"/>
      <c r="H52" s="39"/>
      <c r="I52" s="41"/>
      <c r="J52" s="42" t="n">
        <f aca="false">SUM(J49:J50)</f>
        <v>75</v>
      </c>
      <c r="K52" s="43" t="n">
        <f aca="false">AVERAGE(K49:K50)</f>
        <v>38.6</v>
      </c>
      <c r="L52" s="44" t="n">
        <f aca="false">SUM(L49:L50)</f>
        <v>2893</v>
      </c>
      <c r="M52" s="45"/>
    </row>
    <row r="53" customFormat="false" ht="17.35" hidden="false" customHeight="true" outlineLevel="0" collapsed="false">
      <c r="A53" s="7" t="n">
        <v>20</v>
      </c>
      <c r="B53" s="9" t="s">
        <v>70</v>
      </c>
      <c r="C53" s="9" t="s">
        <v>91</v>
      </c>
      <c r="D53" s="61" t="n">
        <v>42920</v>
      </c>
      <c r="E53" s="11" t="n">
        <v>0.461805555555556</v>
      </c>
      <c r="F53" s="12" t="s">
        <v>72</v>
      </c>
      <c r="G53" s="13" t="s">
        <v>73</v>
      </c>
      <c r="H53" s="81" t="s">
        <v>68</v>
      </c>
      <c r="I53" s="13" t="s">
        <v>30</v>
      </c>
      <c r="J53" s="15" t="n">
        <v>30</v>
      </c>
      <c r="K53" s="15" t="n">
        <v>38.6</v>
      </c>
      <c r="L53" s="15" t="n">
        <v>1158</v>
      </c>
      <c r="M53" s="23"/>
    </row>
    <row r="54" customFormat="false" ht="33" hidden="false" customHeight="false" outlineLevel="0" collapsed="false">
      <c r="A54" s="7"/>
      <c r="B54" s="9"/>
      <c r="C54" s="9"/>
      <c r="D54" s="61"/>
      <c r="E54" s="24" t="n">
        <v>0.683333333333333</v>
      </c>
      <c r="F54" s="12" t="s">
        <v>62</v>
      </c>
      <c r="G54" s="83" t="s">
        <v>63</v>
      </c>
      <c r="H54" s="82" t="s">
        <v>64</v>
      </c>
      <c r="I54" s="25" t="s">
        <v>65</v>
      </c>
      <c r="J54" s="26" t="n">
        <v>20</v>
      </c>
      <c r="K54" s="26" t="n">
        <v>39.5</v>
      </c>
      <c r="L54" s="26" t="n">
        <v>790</v>
      </c>
      <c r="M54" s="27"/>
    </row>
    <row r="55" customFormat="false" ht="17.35" hidden="false" customHeight="false" outlineLevel="0" collapsed="false">
      <c r="A55" s="7"/>
      <c r="B55" s="28"/>
      <c r="C55" s="29"/>
      <c r="D55" s="30"/>
      <c r="E55" s="30"/>
      <c r="F55" s="31"/>
      <c r="G55" s="30"/>
      <c r="H55" s="30"/>
      <c r="I55" s="32"/>
      <c r="J55" s="63" t="s">
        <v>25</v>
      </c>
      <c r="K55" s="64" t="s">
        <v>26</v>
      </c>
      <c r="L55" s="65" t="s">
        <v>25</v>
      </c>
      <c r="M55" s="36"/>
    </row>
    <row r="56" customFormat="false" ht="17.35" hidden="false" customHeight="false" outlineLevel="0" collapsed="false">
      <c r="A56" s="7"/>
      <c r="B56" s="37"/>
      <c r="C56" s="38"/>
      <c r="D56" s="39"/>
      <c r="E56" s="39"/>
      <c r="F56" s="40"/>
      <c r="G56" s="39"/>
      <c r="H56" s="39"/>
      <c r="I56" s="41"/>
      <c r="J56" s="42" t="n">
        <f aca="false">SUM(J53:J54)</f>
        <v>50</v>
      </c>
      <c r="K56" s="43" t="n">
        <f aca="false">AVERAGE(K53:K54)</f>
        <v>39.05</v>
      </c>
      <c r="L56" s="44" t="n">
        <f aca="false">SUM(L53:L54)</f>
        <v>1948</v>
      </c>
      <c r="M56" s="45"/>
    </row>
    <row r="57" customFormat="false" ht="17.35" hidden="false" customHeight="false" outlineLevel="0" collapsed="false">
      <c r="A57" s="7" t="n">
        <v>21</v>
      </c>
      <c r="B57" s="8" t="s">
        <v>91</v>
      </c>
      <c r="C57" s="8" t="s">
        <v>92</v>
      </c>
      <c r="D57" s="61" t="n">
        <v>42921</v>
      </c>
      <c r="E57" s="66" t="n">
        <v>0.263888888888889</v>
      </c>
      <c r="F57" s="12" t="s">
        <v>47</v>
      </c>
      <c r="G57" s="67" t="s">
        <v>55</v>
      </c>
      <c r="H57" s="76" t="s">
        <v>49</v>
      </c>
      <c r="I57" s="67" t="s">
        <v>93</v>
      </c>
      <c r="J57" s="68" t="n">
        <v>25</v>
      </c>
      <c r="K57" s="68" t="n">
        <v>38.7</v>
      </c>
      <c r="L57" s="68" t="n">
        <v>967.5</v>
      </c>
      <c r="M57" s="19"/>
    </row>
    <row r="58" customFormat="false" ht="17.35" hidden="false" customHeight="false" outlineLevel="0" collapsed="false">
      <c r="A58" s="7"/>
      <c r="B58" s="8"/>
      <c r="C58" s="8"/>
      <c r="D58" s="61"/>
      <c r="E58" s="20" t="n">
        <v>0.504166666666667</v>
      </c>
      <c r="F58" s="12"/>
      <c r="G58" s="13" t="s">
        <v>51</v>
      </c>
      <c r="H58" s="76"/>
      <c r="I58" s="21" t="s">
        <v>52</v>
      </c>
      <c r="J58" s="22" t="n">
        <v>25</v>
      </c>
      <c r="K58" s="22" t="n">
        <v>39.5</v>
      </c>
      <c r="L58" s="22" t="n">
        <v>987.5</v>
      </c>
      <c r="M58" s="23"/>
    </row>
    <row r="59" customFormat="false" ht="17.35" hidden="false" customHeight="false" outlineLevel="0" collapsed="false">
      <c r="A59" s="7"/>
      <c r="B59" s="8"/>
      <c r="C59" s="8"/>
      <c r="D59" s="61"/>
      <c r="E59" s="70" t="n">
        <v>0.647916666666667</v>
      </c>
      <c r="F59" s="12"/>
      <c r="G59" s="13" t="s">
        <v>48</v>
      </c>
      <c r="H59" s="76"/>
      <c r="I59" s="25" t="s">
        <v>50</v>
      </c>
      <c r="J59" s="26" t="n">
        <v>19.812</v>
      </c>
      <c r="K59" s="26" t="n">
        <v>39.7</v>
      </c>
      <c r="L59" s="26" t="n">
        <v>786.54</v>
      </c>
      <c r="M59" s="27"/>
    </row>
    <row r="60" customFormat="false" ht="17.35" hidden="false" customHeight="false" outlineLevel="0" collapsed="false">
      <c r="A60" s="7"/>
      <c r="B60" s="28"/>
      <c r="C60" s="29"/>
      <c r="D60" s="30"/>
      <c r="E60" s="30"/>
      <c r="F60" s="31"/>
      <c r="G60" s="30"/>
      <c r="H60" s="30"/>
      <c r="I60" s="32"/>
      <c r="J60" s="71" t="s">
        <v>25</v>
      </c>
      <c r="K60" s="72" t="s">
        <v>26</v>
      </c>
      <c r="L60" s="73" t="s">
        <v>25</v>
      </c>
      <c r="M60" s="36"/>
    </row>
    <row r="61" customFormat="false" ht="17.35" hidden="false" customHeight="false" outlineLevel="0" collapsed="false">
      <c r="A61" s="7"/>
      <c r="B61" s="37"/>
      <c r="C61" s="38"/>
      <c r="D61" s="39"/>
      <c r="E61" s="39"/>
      <c r="F61" s="40"/>
      <c r="G61" s="39"/>
      <c r="H61" s="39"/>
      <c r="I61" s="41"/>
      <c r="J61" s="42" t="n">
        <f aca="false">SUM(J57:J59)</f>
        <v>69.812</v>
      </c>
      <c r="K61" s="43" t="n">
        <f aca="false">AVERAGE(K57:K59)</f>
        <v>39.3</v>
      </c>
      <c r="L61" s="44" t="n">
        <f aca="false">SUM(L57:L59)</f>
        <v>2741.54</v>
      </c>
      <c r="M61" s="45"/>
    </row>
    <row r="62" customFormat="false" ht="17.35" hidden="false" customHeight="false" outlineLevel="0" collapsed="false">
      <c r="A62" s="7" t="n">
        <v>22</v>
      </c>
      <c r="B62" s="74" t="s">
        <v>92</v>
      </c>
      <c r="C62" s="74" t="s">
        <v>36</v>
      </c>
      <c r="D62" s="75" t="s">
        <v>94</v>
      </c>
      <c r="E62" s="24" t="n">
        <v>0.620833333333333</v>
      </c>
      <c r="F62" s="75" t="s">
        <v>28</v>
      </c>
      <c r="G62" s="13" t="s">
        <v>95</v>
      </c>
      <c r="H62" s="53" t="s">
        <v>32</v>
      </c>
      <c r="I62" s="27" t="s">
        <v>96</v>
      </c>
      <c r="J62" s="77" t="n">
        <v>10</v>
      </c>
      <c r="K62" s="77" t="n">
        <v>42</v>
      </c>
      <c r="L62" s="77" t="n">
        <v>420</v>
      </c>
      <c r="M62" s="27"/>
    </row>
    <row r="63" customFormat="false" ht="17.35" hidden="false" customHeight="false" outlineLevel="0" collapsed="false">
      <c r="A63" s="7"/>
      <c r="B63" s="78"/>
      <c r="C63" s="58"/>
      <c r="D63" s="60"/>
      <c r="E63" s="59"/>
      <c r="F63" s="60"/>
      <c r="G63" s="59"/>
      <c r="H63" s="59"/>
      <c r="I63" s="79"/>
      <c r="J63" s="63" t="s">
        <v>25</v>
      </c>
      <c r="K63" s="64" t="s">
        <v>26</v>
      </c>
      <c r="L63" s="65" t="s">
        <v>25</v>
      </c>
      <c r="M63" s="36"/>
    </row>
    <row r="64" customFormat="false" ht="17.35" hidden="false" customHeight="false" outlineLevel="0" collapsed="false">
      <c r="A64" s="7"/>
      <c r="B64" s="37"/>
      <c r="C64" s="38"/>
      <c r="D64" s="40"/>
      <c r="E64" s="39"/>
      <c r="F64" s="40"/>
      <c r="G64" s="39"/>
      <c r="H64" s="39"/>
      <c r="I64" s="41"/>
      <c r="J64" s="42" t="n">
        <f aca="false">SUM(J62)</f>
        <v>10</v>
      </c>
      <c r="K64" s="43" t="n">
        <f aca="false">AVERAGE(K62)</f>
        <v>42</v>
      </c>
      <c r="L64" s="44" t="n">
        <f aca="false">SUM(L62)</f>
        <v>420</v>
      </c>
      <c r="M64" s="45"/>
    </row>
    <row r="65" customFormat="false" ht="17.35" hidden="false" customHeight="true" outlineLevel="0" collapsed="false">
      <c r="A65" s="7" t="n">
        <v>23</v>
      </c>
      <c r="B65" s="9" t="s">
        <v>36</v>
      </c>
      <c r="C65" s="9" t="s">
        <v>97</v>
      </c>
      <c r="D65" s="61" t="n">
        <v>42923</v>
      </c>
      <c r="E65" s="11" t="n">
        <v>0.341666666666667</v>
      </c>
      <c r="F65" s="12" t="s">
        <v>28</v>
      </c>
      <c r="G65" s="13" t="s">
        <v>40</v>
      </c>
      <c r="H65" s="21" t="s">
        <v>41</v>
      </c>
      <c r="I65" s="13" t="s">
        <v>42</v>
      </c>
      <c r="J65" s="15" t="n">
        <v>38.86</v>
      </c>
      <c r="K65" s="15" t="n">
        <v>41</v>
      </c>
      <c r="L65" s="15" t="n">
        <v>1593.26</v>
      </c>
      <c r="M65" s="23"/>
    </row>
    <row r="66" customFormat="false" ht="17.35" hidden="false" customHeight="false" outlineLevel="0" collapsed="false">
      <c r="A66" s="7"/>
      <c r="B66" s="9"/>
      <c r="C66" s="9"/>
      <c r="D66" s="61"/>
      <c r="E66" s="24" t="n">
        <v>0.680555555555556</v>
      </c>
      <c r="F66" s="12"/>
      <c r="G66" s="25" t="s">
        <v>37</v>
      </c>
      <c r="H66" s="62" t="s">
        <v>38</v>
      </c>
      <c r="I66" s="25" t="s">
        <v>39</v>
      </c>
      <c r="J66" s="26" t="n">
        <v>25</v>
      </c>
      <c r="K66" s="26" t="n">
        <v>48.9</v>
      </c>
      <c r="L66" s="26" t="n">
        <v>1222.5</v>
      </c>
      <c r="M66" s="27"/>
    </row>
    <row r="67" customFormat="false" ht="17.35" hidden="false" customHeight="false" outlineLevel="0" collapsed="false">
      <c r="A67" s="7"/>
      <c r="B67" s="28"/>
      <c r="C67" s="29"/>
      <c r="D67" s="30"/>
      <c r="E67" s="30"/>
      <c r="F67" s="31"/>
      <c r="G67" s="30"/>
      <c r="H67" s="30"/>
      <c r="I67" s="32"/>
      <c r="J67" s="63" t="s">
        <v>25</v>
      </c>
      <c r="K67" s="64" t="s">
        <v>26</v>
      </c>
      <c r="L67" s="65" t="s">
        <v>25</v>
      </c>
      <c r="M67" s="36"/>
    </row>
    <row r="68" customFormat="false" ht="17.35" hidden="false" customHeight="false" outlineLevel="0" collapsed="false">
      <c r="A68" s="7"/>
      <c r="B68" s="37"/>
      <c r="C68" s="38"/>
      <c r="D68" s="39"/>
      <c r="E68" s="39"/>
      <c r="F68" s="40"/>
      <c r="G68" s="39"/>
      <c r="H68" s="39"/>
      <c r="I68" s="41"/>
      <c r="J68" s="42" t="n">
        <f aca="false">SUM(J65:J66)</f>
        <v>63.86</v>
      </c>
      <c r="K68" s="43" t="n">
        <f aca="false">AVERAGE(K65:K66)</f>
        <v>44.95</v>
      </c>
      <c r="L68" s="44" t="n">
        <f aca="false">SUM(L65:L66)</f>
        <v>2815.76</v>
      </c>
      <c r="M68" s="45"/>
    </row>
    <row r="69" customFormat="false" ht="17.35" hidden="false" customHeight="false" outlineLevel="0" collapsed="false">
      <c r="A69" s="7" t="n">
        <v>24</v>
      </c>
      <c r="B69" s="74" t="s">
        <v>97</v>
      </c>
      <c r="C69" s="74" t="s">
        <v>98</v>
      </c>
      <c r="D69" s="75" t="s">
        <v>99</v>
      </c>
      <c r="E69" s="24" t="n">
        <v>0.899305555555556</v>
      </c>
      <c r="F69" s="75" t="s">
        <v>28</v>
      </c>
      <c r="G69" s="13" t="s">
        <v>34</v>
      </c>
      <c r="H69" s="53" t="s">
        <v>32</v>
      </c>
      <c r="I69" s="27" t="s">
        <v>35</v>
      </c>
      <c r="J69" s="77" t="n">
        <v>30</v>
      </c>
      <c r="K69" s="77" t="n">
        <v>50</v>
      </c>
      <c r="L69" s="77" t="n">
        <v>1500</v>
      </c>
      <c r="M69" s="27"/>
    </row>
    <row r="70" customFormat="false" ht="17.35" hidden="false" customHeight="false" outlineLevel="0" collapsed="false">
      <c r="A70" s="7"/>
      <c r="B70" s="78"/>
      <c r="C70" s="58"/>
      <c r="D70" s="60"/>
      <c r="E70" s="59"/>
      <c r="F70" s="60"/>
      <c r="G70" s="59"/>
      <c r="H70" s="59"/>
      <c r="I70" s="79"/>
      <c r="J70" s="63" t="s">
        <v>25</v>
      </c>
      <c r="K70" s="64" t="s">
        <v>26</v>
      </c>
      <c r="L70" s="65" t="s">
        <v>25</v>
      </c>
      <c r="M70" s="36"/>
    </row>
    <row r="71" customFormat="false" ht="17.35" hidden="false" customHeight="false" outlineLevel="0" collapsed="false">
      <c r="A71" s="7"/>
      <c r="B71" s="37"/>
      <c r="C71" s="38"/>
      <c r="D71" s="40"/>
      <c r="E71" s="39"/>
      <c r="F71" s="40"/>
      <c r="G71" s="39"/>
      <c r="H71" s="39"/>
      <c r="I71" s="41"/>
      <c r="J71" s="42" t="n">
        <f aca="false">SUM(J69)</f>
        <v>30</v>
      </c>
      <c r="K71" s="43" t="n">
        <f aca="false">AVERAGE(K69)</f>
        <v>50</v>
      </c>
      <c r="L71" s="44" t="n">
        <f aca="false">SUM(L69)</f>
        <v>1500</v>
      </c>
      <c r="M71" s="45"/>
    </row>
    <row r="72" customFormat="false" ht="17.35" hidden="false" customHeight="true" outlineLevel="0" collapsed="false">
      <c r="A72" s="7" t="n">
        <v>25</v>
      </c>
      <c r="B72" s="9" t="s">
        <v>98</v>
      </c>
      <c r="C72" s="9" t="s">
        <v>100</v>
      </c>
      <c r="D72" s="61" t="n">
        <v>42925</v>
      </c>
      <c r="E72" s="11" t="n">
        <v>0.59375</v>
      </c>
      <c r="F72" s="12" t="s">
        <v>28</v>
      </c>
      <c r="G72" s="13" t="s">
        <v>31</v>
      </c>
      <c r="H72" s="53" t="s">
        <v>32</v>
      </c>
      <c r="I72" s="13" t="s">
        <v>33</v>
      </c>
      <c r="J72" s="15" t="n">
        <v>29</v>
      </c>
      <c r="K72" s="15" t="n">
        <v>50</v>
      </c>
      <c r="L72" s="15" t="n">
        <v>1450</v>
      </c>
      <c r="M72" s="23"/>
    </row>
    <row r="73" customFormat="false" ht="17.35" hidden="false" customHeight="false" outlineLevel="0" collapsed="false">
      <c r="A73" s="7"/>
      <c r="B73" s="9"/>
      <c r="C73" s="9"/>
      <c r="D73" s="61"/>
      <c r="E73" s="24" t="n">
        <v>0.881944444444444</v>
      </c>
      <c r="F73" s="12"/>
      <c r="G73" s="25" t="s">
        <v>29</v>
      </c>
      <c r="H73" s="84" t="s">
        <v>16</v>
      </c>
      <c r="I73" s="25" t="s">
        <v>30</v>
      </c>
      <c r="J73" s="26" t="n">
        <v>15</v>
      </c>
      <c r="K73" s="26" t="n">
        <v>50</v>
      </c>
      <c r="L73" s="26" t="n">
        <v>750</v>
      </c>
      <c r="M73" s="27"/>
    </row>
    <row r="74" customFormat="false" ht="17.35" hidden="false" customHeight="false" outlineLevel="0" collapsed="false">
      <c r="A74" s="7"/>
      <c r="B74" s="28"/>
      <c r="C74" s="29"/>
      <c r="D74" s="30"/>
      <c r="E74" s="30"/>
      <c r="F74" s="31"/>
      <c r="G74" s="30"/>
      <c r="H74" s="30"/>
      <c r="I74" s="32"/>
      <c r="J74" s="63" t="s">
        <v>25</v>
      </c>
      <c r="K74" s="64" t="s">
        <v>26</v>
      </c>
      <c r="L74" s="65" t="s">
        <v>25</v>
      </c>
      <c r="M74" s="36"/>
    </row>
    <row r="75" customFormat="false" ht="17.35" hidden="false" customHeight="false" outlineLevel="0" collapsed="false">
      <c r="A75" s="7"/>
      <c r="B75" s="37"/>
      <c r="C75" s="38"/>
      <c r="D75" s="39"/>
      <c r="E75" s="39"/>
      <c r="F75" s="40"/>
      <c r="G75" s="39"/>
      <c r="H75" s="39"/>
      <c r="I75" s="41"/>
      <c r="J75" s="42" t="n">
        <f aca="false">SUM(J72:J73)</f>
        <v>44</v>
      </c>
      <c r="K75" s="43" t="n">
        <f aca="false">AVERAGE(K72:K73)</f>
        <v>50</v>
      </c>
      <c r="L75" s="44" t="n">
        <f aca="false">SUM(L72:L73)</f>
        <v>2200</v>
      </c>
      <c r="M75" s="45"/>
    </row>
    <row r="76" customFormat="false" ht="17.35" hidden="false" customHeight="true" outlineLevel="0" collapsed="false">
      <c r="A76" s="7" t="n">
        <v>26</v>
      </c>
      <c r="B76" s="9" t="s">
        <v>100</v>
      </c>
      <c r="C76" s="9" t="s">
        <v>13</v>
      </c>
      <c r="D76" s="61" t="n">
        <v>42926</v>
      </c>
      <c r="E76" s="11" t="n">
        <v>0.574305555555555</v>
      </c>
      <c r="F76" s="12" t="s">
        <v>101</v>
      </c>
      <c r="G76" s="13" t="s">
        <v>102</v>
      </c>
      <c r="H76" s="50" t="s">
        <v>16</v>
      </c>
      <c r="I76" s="13" t="s">
        <v>103</v>
      </c>
      <c r="J76" s="15" t="n">
        <v>36</v>
      </c>
      <c r="K76" s="15" t="n">
        <v>55</v>
      </c>
      <c r="L76" s="15" t="n">
        <v>1980</v>
      </c>
      <c r="M76" s="23"/>
    </row>
    <row r="77" customFormat="false" ht="17.35" hidden="false" customHeight="false" outlineLevel="0" collapsed="false">
      <c r="A77" s="7"/>
      <c r="B77" s="9"/>
      <c r="C77" s="9"/>
      <c r="D77" s="61"/>
      <c r="E77" s="24" t="n">
        <v>0.871527777777778</v>
      </c>
      <c r="F77" s="12"/>
      <c r="G77" s="25" t="s">
        <v>104</v>
      </c>
      <c r="H77" s="50" t="s">
        <v>16</v>
      </c>
      <c r="I77" s="25" t="s">
        <v>105</v>
      </c>
      <c r="J77" s="26" t="n">
        <v>20</v>
      </c>
      <c r="K77" s="26" t="n">
        <v>47.6</v>
      </c>
      <c r="L77" s="26" t="n">
        <v>952</v>
      </c>
      <c r="M77" s="27"/>
    </row>
    <row r="78" customFormat="false" ht="17.35" hidden="false" customHeight="false" outlineLevel="0" collapsed="false">
      <c r="A78" s="7"/>
      <c r="B78" s="28"/>
      <c r="C78" s="29"/>
      <c r="D78" s="30"/>
      <c r="E78" s="30"/>
      <c r="F78" s="31"/>
      <c r="G78" s="30"/>
      <c r="H78" s="30"/>
      <c r="I78" s="32"/>
      <c r="J78" s="63" t="s">
        <v>25</v>
      </c>
      <c r="K78" s="64" t="s">
        <v>26</v>
      </c>
      <c r="L78" s="65" t="s">
        <v>25</v>
      </c>
      <c r="M78" s="36"/>
    </row>
    <row r="79" customFormat="false" ht="17.35" hidden="false" customHeight="false" outlineLevel="0" collapsed="false">
      <c r="A79" s="7"/>
      <c r="B79" s="37"/>
      <c r="C79" s="38"/>
      <c r="D79" s="39"/>
      <c r="E79" s="39"/>
      <c r="F79" s="40"/>
      <c r="G79" s="39"/>
      <c r="H79" s="39"/>
      <c r="I79" s="41"/>
      <c r="J79" s="42" t="n">
        <f aca="false">SUM(J76:J77)</f>
        <v>56</v>
      </c>
      <c r="K79" s="43" t="n">
        <f aca="false">AVERAGE(K76:K77)</f>
        <v>51.3</v>
      </c>
      <c r="L79" s="44" t="n">
        <f aca="false">SUM(L76:L77)</f>
        <v>2932</v>
      </c>
      <c r="M79" s="45"/>
    </row>
    <row r="80" customFormat="false" ht="19.5" hidden="false" customHeight="true" outlineLevel="0" collapsed="false">
      <c r="D80" s="85"/>
      <c r="J80" s="86" t="s">
        <v>106</v>
      </c>
      <c r="K80" s="87" t="s">
        <v>107</v>
      </c>
      <c r="L80" s="88" t="s">
        <v>106</v>
      </c>
    </row>
    <row r="81" customFormat="false" ht="17.35" hidden="false" customHeight="false" outlineLevel="0" collapsed="false">
      <c r="D81" s="85"/>
      <c r="J81" s="86"/>
      <c r="K81" s="87"/>
      <c r="L81" s="88"/>
    </row>
    <row r="82" customFormat="false" ht="17.35" hidden="false" customHeight="false" outlineLevel="0" collapsed="false">
      <c r="D82" s="85"/>
      <c r="J82" s="89" t="n">
        <f aca="false">SUM(J7,J14,J18,J23,J26,J29,J32,J35,J38,J41,J45,J48)</f>
        <v>543.163</v>
      </c>
      <c r="K82" s="90" t="n">
        <f aca="false">AVERAGE(K2:K5,K8:K12,K15:K16,K19:K21,K24,K27,K30,K33,K36,K39,K42:K43,K46)</f>
        <v>43.9173913043478</v>
      </c>
      <c r="L82" s="91" t="n">
        <f aca="false">SUM(L7,L14,L18,L23,L26,L29,L32,L35,L38,L41,L45,L48)</f>
        <v>23282.5631</v>
      </c>
    </row>
    <row r="83" customFormat="false" ht="17.35" hidden="false" customHeight="false" outlineLevel="0" collapsed="false">
      <c r="D83" s="85"/>
      <c r="J83" s="89"/>
      <c r="K83" s="90"/>
      <c r="L83" s="91"/>
    </row>
    <row r="84" customFormat="false" ht="19.5" hidden="false" customHeight="true" outlineLevel="0" collapsed="false">
      <c r="D84" s="85"/>
      <c r="J84" s="92" t="s">
        <v>108</v>
      </c>
      <c r="K84" s="93" t="s">
        <v>109</v>
      </c>
      <c r="L84" s="94" t="s">
        <v>108</v>
      </c>
    </row>
    <row r="85" customFormat="false" ht="19.5" hidden="false" customHeight="false" outlineLevel="0" collapsed="false">
      <c r="D85" s="85"/>
      <c r="J85" s="92"/>
      <c r="K85" s="93"/>
      <c r="L85" s="94"/>
    </row>
    <row r="86" customFormat="false" ht="19.5" hidden="false" customHeight="false" outlineLevel="0" collapsed="false">
      <c r="D86" s="85"/>
      <c r="J86" s="89" t="n">
        <f aca="false">SUM(J52,J56,J61,J64,J68,J71,J75,J79)</f>
        <v>398.672</v>
      </c>
      <c r="K86" s="90" t="n">
        <f aca="false">AVERAGE(K49:K50,K53:K54,K57:K59,K62,K65:K66,K69,K72:K73,K76:K77)</f>
        <v>43.8466666666667</v>
      </c>
      <c r="L86" s="91" t="n">
        <f aca="false">SUM(L52,L56,L61,L64,L68,L71,L75,L79)</f>
        <v>17450.3</v>
      </c>
    </row>
    <row r="87" customFormat="false" ht="19.5" hidden="false" customHeight="false" outlineLevel="0" collapsed="false">
      <c r="D87" s="85"/>
      <c r="J87" s="89"/>
      <c r="K87" s="90"/>
      <c r="L87" s="91"/>
    </row>
    <row r="88" customFormat="false" ht="20.25" hidden="false" customHeight="true" outlineLevel="0" collapsed="false">
      <c r="D88" s="85"/>
      <c r="J88" s="95" t="s">
        <v>110</v>
      </c>
      <c r="K88" s="96" t="s">
        <v>111</v>
      </c>
      <c r="L88" s="97" t="s">
        <v>110</v>
      </c>
    </row>
    <row r="89" customFormat="false" ht="19.5" hidden="false" customHeight="false" outlineLevel="0" collapsed="false">
      <c r="D89" s="85"/>
      <c r="J89" s="95"/>
      <c r="K89" s="96"/>
      <c r="L89" s="97"/>
    </row>
    <row r="90" customFormat="false" ht="19.5" hidden="false" customHeight="false" outlineLevel="0" collapsed="false">
      <c r="D90" s="85"/>
      <c r="J90" s="98" t="n">
        <f aca="false">SUM(J82,J86)</f>
        <v>941.835</v>
      </c>
      <c r="K90" s="99" t="n">
        <f aca="false">AVERAGE(K82,K86)</f>
        <v>43.8820289855073</v>
      </c>
      <c r="L90" s="100" t="n">
        <f aca="false">SUM(L82,L86)</f>
        <v>40732.8631</v>
      </c>
    </row>
    <row r="91" customFormat="false" ht="19.5" hidden="false" customHeight="false" outlineLevel="0" collapsed="false">
      <c r="D91" s="85"/>
      <c r="J91" s="98"/>
      <c r="K91" s="99"/>
      <c r="L91" s="100"/>
    </row>
    <row r="1048497" customFormat="false" ht="12.8" hidden="false" customHeight="false" outlineLevel="0" collapsed="false"/>
    <row r="1048498" customFormat="false" ht="12.8" hidden="false" customHeight="false" outlineLevel="0" collapsed="false"/>
    <row r="1048499" customFormat="false" ht="12.8" hidden="false" customHeight="false" outlineLevel="0" collapsed="false"/>
    <row r="1048500" customFormat="false" ht="12.8" hidden="false" customHeight="false" outlineLevel="0" collapsed="false"/>
    <row r="1048501" customFormat="false" ht="12.8" hidden="false" customHeight="false" outlineLevel="0" collapsed="false"/>
    <row r="1048502" customFormat="false" ht="12.8" hidden="false" customHeight="false" outlineLevel="0" collapsed="false"/>
    <row r="1048503" customFormat="false" ht="12.8" hidden="false" customHeight="false" outlineLevel="0" collapsed="false"/>
    <row r="1048504" customFormat="false" ht="12.8" hidden="false" customHeight="false" outlineLevel="0" collapsed="false"/>
    <row r="1048505" customFormat="false" ht="12.8" hidden="false" customHeight="false" outlineLevel="0" collapsed="false"/>
    <row r="1048506" customFormat="false" ht="12.8" hidden="false" customHeight="false" outlineLevel="0" collapsed="false"/>
    <row r="1048507" customFormat="false" ht="12.8" hidden="false" customHeight="false" outlineLevel="0" collapsed="false"/>
    <row r="1048508" customFormat="false" ht="12.8" hidden="false" customHeight="false" outlineLevel="0" collapsed="false"/>
    <row r="1048509" customFormat="false" ht="12.8" hidden="false" customHeight="false" outlineLevel="0" collapsed="false"/>
    <row r="1048510" customFormat="false" ht="12.8" hidden="false" customHeight="false" outlineLevel="0" collapsed="false"/>
    <row r="1048511" customFormat="false" ht="12.8" hidden="false" customHeight="false" outlineLevel="0" collapsed="false"/>
    <row r="1048512" customFormat="false" ht="12.8" hidden="false" customHeight="false" outlineLevel="0" collapsed="false"/>
    <row r="1048513" customFormat="false" ht="12.8" hidden="false" customHeight="false" outlineLevel="0" collapsed="false"/>
    <row r="1048514" customFormat="false" ht="12.8" hidden="false" customHeight="false" outlineLevel="0" collapsed="false"/>
    <row r="1048515" customFormat="false" ht="12.8" hidden="false" customHeight="false" outlineLevel="0" collapsed="false"/>
    <row r="1048516" customFormat="false" ht="12.8" hidden="false" customHeight="false" outlineLevel="0" collapsed="false"/>
    <row r="1048517" customFormat="false" ht="12.8" hidden="false" customHeight="false" outlineLevel="0" collapsed="false"/>
    <row r="1048518" customFormat="false" ht="12.8" hidden="false" customHeight="false" outlineLevel="0" collapsed="false"/>
    <row r="1048519" customFormat="false" ht="12.8" hidden="false" customHeight="false" outlineLevel="0" collapsed="false"/>
    <row r="1048520" customFormat="false" ht="12.8" hidden="false" customHeight="false" outlineLevel="0" collapsed="false"/>
    <row r="1048521" customFormat="false" ht="12.8" hidden="false" customHeight="false" outlineLevel="0" collapsed="false"/>
    <row r="1048522" customFormat="false" ht="12.8" hidden="false" customHeight="false" outlineLevel="0" collapsed="false"/>
    <row r="1048523" customFormat="false" ht="12.8" hidden="false" customHeight="false" outlineLevel="0" collapsed="false"/>
    <row r="1048524" customFormat="false" ht="12.8" hidden="false" customHeight="false" outlineLevel="0" collapsed="false"/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90">
    <mergeCell ref="A2:A7"/>
    <mergeCell ref="B2:B5"/>
    <mergeCell ref="C2:C5"/>
    <mergeCell ref="F2:F5"/>
    <mergeCell ref="H2:H5"/>
    <mergeCell ref="D3:D5"/>
    <mergeCell ref="A8:A14"/>
    <mergeCell ref="B8:B12"/>
    <mergeCell ref="C8:C12"/>
    <mergeCell ref="D8:D12"/>
    <mergeCell ref="F8:F12"/>
    <mergeCell ref="G8:G9"/>
    <mergeCell ref="H8:H9"/>
    <mergeCell ref="I8:I9"/>
    <mergeCell ref="H10:H12"/>
    <mergeCell ref="G11:G12"/>
    <mergeCell ref="I11:I12"/>
    <mergeCell ref="A15:A18"/>
    <mergeCell ref="B15:B16"/>
    <mergeCell ref="C15:C16"/>
    <mergeCell ref="D15:D16"/>
    <mergeCell ref="F15:F16"/>
    <mergeCell ref="A19:A23"/>
    <mergeCell ref="B19:B21"/>
    <mergeCell ref="C19:C21"/>
    <mergeCell ref="D19:D21"/>
    <mergeCell ref="F20:F21"/>
    <mergeCell ref="H20:H21"/>
    <mergeCell ref="A24:A26"/>
    <mergeCell ref="A27:A29"/>
    <mergeCell ref="A30:A32"/>
    <mergeCell ref="A33:A35"/>
    <mergeCell ref="A36:A38"/>
    <mergeCell ref="A39:A41"/>
    <mergeCell ref="A42:A45"/>
    <mergeCell ref="B42:B43"/>
    <mergeCell ref="C42:C43"/>
    <mergeCell ref="D42:D43"/>
    <mergeCell ref="F42:F43"/>
    <mergeCell ref="A46:A48"/>
    <mergeCell ref="A49:A52"/>
    <mergeCell ref="B49:B50"/>
    <mergeCell ref="C49:C50"/>
    <mergeCell ref="D49:D50"/>
    <mergeCell ref="A53:A56"/>
    <mergeCell ref="B53:B54"/>
    <mergeCell ref="C53:C54"/>
    <mergeCell ref="D53:D54"/>
    <mergeCell ref="A57:A61"/>
    <mergeCell ref="B57:B59"/>
    <mergeCell ref="C57:C59"/>
    <mergeCell ref="D57:D59"/>
    <mergeCell ref="F57:F59"/>
    <mergeCell ref="H57:H59"/>
    <mergeCell ref="A62:A64"/>
    <mergeCell ref="A65:A68"/>
    <mergeCell ref="B65:B66"/>
    <mergeCell ref="C65:C66"/>
    <mergeCell ref="D65:D66"/>
    <mergeCell ref="F65:F66"/>
    <mergeCell ref="A69:A71"/>
    <mergeCell ref="A72:A75"/>
    <mergeCell ref="B72:B73"/>
    <mergeCell ref="C72:C73"/>
    <mergeCell ref="D72:D73"/>
    <mergeCell ref="F72:F73"/>
    <mergeCell ref="A76:A79"/>
    <mergeCell ref="B76:B77"/>
    <mergeCell ref="C76:C77"/>
    <mergeCell ref="D76:D77"/>
    <mergeCell ref="F76:F77"/>
    <mergeCell ref="H76:H77"/>
    <mergeCell ref="J80:J81"/>
    <mergeCell ref="K80:K81"/>
    <mergeCell ref="L80:L81"/>
    <mergeCell ref="J82:J83"/>
    <mergeCell ref="K82:K83"/>
    <mergeCell ref="L82:L83"/>
    <mergeCell ref="J84:J85"/>
    <mergeCell ref="K84:K85"/>
    <mergeCell ref="L84:L85"/>
    <mergeCell ref="J86:J87"/>
    <mergeCell ref="K86:K87"/>
    <mergeCell ref="L86:L87"/>
    <mergeCell ref="J88:J89"/>
    <mergeCell ref="K88:K89"/>
    <mergeCell ref="L88:L89"/>
    <mergeCell ref="J90:J91"/>
    <mergeCell ref="K90:K91"/>
    <mergeCell ref="L90:L9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00B050"/>
    <pageSetUpPr fitToPage="false"/>
  </sheetPr>
  <dimension ref="A1:K65536"/>
  <sheetViews>
    <sheetView windowProtection="true" showFormulas="false" showGridLines="true" showRowColHeaders="true" showZeros="true" rightToLeft="false" tabSelected="true" showOutlineSymbols="true" defaultGridColor="true" view="normal" topLeftCell="A1" colorId="64" zoomScale="60" zoomScaleNormal="60" zoomScalePageLayoutView="100" workbookViewId="0">
      <pane xSplit="0" ySplit="1" topLeftCell="A2" activePane="bottomLeft" state="frozen"/>
      <selection pane="topLeft" activeCell="A1" activeCellId="0" sqref="A1"/>
      <selection pane="bottomLeft" activeCell="C50" activeCellId="0" sqref="C50"/>
    </sheetView>
  </sheetViews>
  <sheetFormatPr defaultRowHeight="18.75"/>
  <cols>
    <col collapsed="false" hidden="false" max="1" min="1" style="1" width="6.31983805668016"/>
    <col collapsed="false" hidden="false" max="2" min="2" style="1" width="34.3846153846154"/>
    <col collapsed="false" hidden="false" max="3" min="3" style="1" width="28.4939271255061"/>
    <col collapsed="false" hidden="false" max="4" min="4" style="1" width="15.1052631578947"/>
    <col collapsed="false" hidden="false" max="5" min="5" style="1" width="22.6032388663968"/>
    <col collapsed="false" hidden="false" max="6" min="6" style="0" width="17.6761133603239"/>
    <col collapsed="false" hidden="false" max="7" min="7" style="0" width="68.1295546558705"/>
    <col collapsed="false" hidden="false" max="8" min="8" style="0" width="54.7368421052632"/>
    <col collapsed="false" hidden="false" max="9" min="9" style="0" width="30.3157894736842"/>
    <col collapsed="false" hidden="false" max="10" min="10" style="0" width="28.3846153846154"/>
    <col collapsed="false" hidden="false" max="1025" min="11" style="0" width="8.57085020242915"/>
  </cols>
  <sheetData>
    <row r="1" customFormat="false" ht="81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101" t="s">
        <v>112</v>
      </c>
      <c r="F1" s="101" t="s">
        <v>113</v>
      </c>
      <c r="G1" s="101" t="s">
        <v>114</v>
      </c>
      <c r="H1" s="101" t="s">
        <v>115</v>
      </c>
      <c r="I1" s="101" t="s">
        <v>116</v>
      </c>
      <c r="J1" s="101" t="s">
        <v>12</v>
      </c>
    </row>
    <row r="2" customFormat="false" ht="24.85" hidden="false" customHeight="true" outlineLevel="0" collapsed="false">
      <c r="A2" s="7" t="n">
        <v>1</v>
      </c>
      <c r="B2" s="8" t="s">
        <v>13</v>
      </c>
      <c r="C2" s="8" t="s">
        <v>14</v>
      </c>
      <c r="D2" s="61" t="n">
        <v>42901</v>
      </c>
      <c r="E2" s="102" t="s">
        <v>117</v>
      </c>
      <c r="F2" s="103" t="n">
        <v>0</v>
      </c>
      <c r="G2" s="104" t="s">
        <v>118</v>
      </c>
      <c r="H2" s="102" t="s">
        <v>117</v>
      </c>
      <c r="I2" s="105" t="s">
        <v>117</v>
      </c>
      <c r="J2" s="102" t="s">
        <v>117</v>
      </c>
    </row>
    <row r="3" customFormat="false" ht="43.5" hidden="false" customHeight="true" outlineLevel="0" collapsed="false">
      <c r="A3" s="106" t="n">
        <v>2</v>
      </c>
      <c r="B3" s="107" t="s">
        <v>14</v>
      </c>
      <c r="C3" s="108" t="s">
        <v>27</v>
      </c>
      <c r="D3" s="109" t="n">
        <v>42902</v>
      </c>
      <c r="E3" s="102" t="s">
        <v>117</v>
      </c>
      <c r="F3" s="103" t="n">
        <v>0</v>
      </c>
      <c r="G3" s="110" t="s">
        <v>119</v>
      </c>
      <c r="H3" s="111" t="s">
        <v>117</v>
      </c>
      <c r="I3" s="105" t="s">
        <v>117</v>
      </c>
      <c r="J3" s="112"/>
    </row>
    <row r="4" customFormat="false" ht="34.3" hidden="false" customHeight="false" outlineLevel="0" collapsed="false">
      <c r="A4" s="7" t="n">
        <v>3</v>
      </c>
      <c r="B4" s="113" t="s">
        <v>27</v>
      </c>
      <c r="C4" s="8" t="s">
        <v>36</v>
      </c>
      <c r="D4" s="61" t="n">
        <v>42903</v>
      </c>
      <c r="E4" s="114" t="s">
        <v>120</v>
      </c>
      <c r="F4" s="103" t="n">
        <v>1800</v>
      </c>
      <c r="G4" s="104" t="s">
        <v>121</v>
      </c>
      <c r="H4" s="115" t="s">
        <v>122</v>
      </c>
      <c r="I4" s="105" t="s">
        <v>117</v>
      </c>
      <c r="J4" s="104" t="s">
        <v>123</v>
      </c>
    </row>
    <row r="5" customFormat="false" ht="39.8" hidden="false" customHeight="true" outlineLevel="0" collapsed="false">
      <c r="A5" s="106" t="n">
        <v>4</v>
      </c>
      <c r="B5" s="116" t="s">
        <v>36</v>
      </c>
      <c r="C5" s="116" t="s">
        <v>43</v>
      </c>
      <c r="D5" s="109" t="n">
        <v>42904</v>
      </c>
      <c r="E5" s="117" t="s">
        <v>124</v>
      </c>
      <c r="F5" s="103" t="n">
        <v>1200</v>
      </c>
      <c r="G5" s="110" t="s">
        <v>125</v>
      </c>
      <c r="H5" s="118" t="s">
        <v>126</v>
      </c>
      <c r="I5" s="105" t="s">
        <v>117</v>
      </c>
      <c r="J5" s="104" t="s">
        <v>123</v>
      </c>
    </row>
    <row r="6" customFormat="false" ht="65.9" hidden="false" customHeight="true" outlineLevel="0" collapsed="false">
      <c r="A6" s="7" t="n">
        <v>5</v>
      </c>
      <c r="B6" s="8" t="s">
        <v>43</v>
      </c>
      <c r="C6" s="9" t="s">
        <v>53</v>
      </c>
      <c r="D6" s="61" t="n">
        <v>42905</v>
      </c>
      <c r="E6" s="119" t="s">
        <v>127</v>
      </c>
      <c r="F6" s="103" t="n">
        <v>790</v>
      </c>
      <c r="G6" s="104" t="s">
        <v>128</v>
      </c>
      <c r="H6" s="120" t="s">
        <v>129</v>
      </c>
      <c r="I6" s="105" t="s">
        <v>117</v>
      </c>
      <c r="J6" s="121" t="s">
        <v>130</v>
      </c>
    </row>
    <row r="7" customFormat="false" ht="74.6" hidden="false" customHeight="true" outlineLevel="0" collapsed="false">
      <c r="A7" s="106" t="n">
        <v>6</v>
      </c>
      <c r="B7" s="108" t="s">
        <v>53</v>
      </c>
      <c r="C7" s="116"/>
      <c r="D7" s="109" t="n">
        <v>42906</v>
      </c>
      <c r="E7" s="122" t="s">
        <v>131</v>
      </c>
      <c r="F7" s="103" t="n">
        <v>1500</v>
      </c>
      <c r="G7" s="110" t="s">
        <v>132</v>
      </c>
      <c r="H7" s="123" t="s">
        <v>133</v>
      </c>
      <c r="I7" s="105" t="s">
        <v>117</v>
      </c>
      <c r="J7" s="124" t="s">
        <v>134</v>
      </c>
    </row>
    <row r="8" customFormat="false" ht="69.65" hidden="false" customHeight="true" outlineLevel="0" collapsed="false">
      <c r="A8" s="7" t="n">
        <v>7</v>
      </c>
      <c r="B8" s="8" t="s">
        <v>53</v>
      </c>
      <c r="C8" s="8" t="s">
        <v>60</v>
      </c>
      <c r="D8" s="61" t="n">
        <v>42907</v>
      </c>
      <c r="E8" s="114" t="s">
        <v>135</v>
      </c>
      <c r="F8" s="103" t="n">
        <v>1500</v>
      </c>
      <c r="G8" s="104" t="s">
        <v>136</v>
      </c>
      <c r="H8" s="115" t="s">
        <v>137</v>
      </c>
      <c r="I8" s="7" t="s">
        <v>138</v>
      </c>
      <c r="J8" s="121" t="s">
        <v>134</v>
      </c>
      <c r="K8" s="125"/>
    </row>
    <row r="9" customFormat="false" ht="39" hidden="false" customHeight="true" outlineLevel="0" collapsed="false">
      <c r="A9" s="106" t="n">
        <v>8</v>
      </c>
      <c r="B9" s="116" t="s">
        <v>60</v>
      </c>
      <c r="C9" s="116"/>
      <c r="D9" s="109" t="n">
        <v>42543</v>
      </c>
      <c r="E9" s="122" t="s">
        <v>139</v>
      </c>
      <c r="F9" s="103" t="n">
        <v>1000</v>
      </c>
      <c r="G9" s="110" t="s">
        <v>140</v>
      </c>
      <c r="H9" s="123" t="s">
        <v>141</v>
      </c>
      <c r="I9" s="126" t="s">
        <v>142</v>
      </c>
      <c r="J9" s="124" t="s">
        <v>134</v>
      </c>
    </row>
    <row r="10" customFormat="false" ht="34.3" hidden="false" customHeight="false" outlineLevel="0" collapsed="false">
      <c r="A10" s="7" t="n">
        <v>9</v>
      </c>
      <c r="B10" s="8" t="s">
        <v>60</v>
      </c>
      <c r="C10" s="8" t="s">
        <v>70</v>
      </c>
      <c r="D10" s="61" t="n">
        <v>42909</v>
      </c>
      <c r="E10" s="114" t="s">
        <v>143</v>
      </c>
      <c r="F10" s="103" t="n">
        <v>1250</v>
      </c>
      <c r="G10" s="104" t="s">
        <v>144</v>
      </c>
      <c r="H10" s="115" t="s">
        <v>145</v>
      </c>
      <c r="I10" s="7" t="s">
        <v>146</v>
      </c>
      <c r="J10" s="121" t="s">
        <v>134</v>
      </c>
    </row>
    <row r="11" customFormat="false" ht="42.25" hidden="false" customHeight="true" outlineLevel="0" collapsed="false">
      <c r="A11" s="106" t="n">
        <v>10</v>
      </c>
      <c r="B11" s="116" t="s">
        <v>70</v>
      </c>
      <c r="C11" s="116"/>
      <c r="D11" s="109" t="n">
        <v>42910</v>
      </c>
      <c r="E11" s="122" t="s">
        <v>143</v>
      </c>
      <c r="F11" s="103" t="n">
        <v>1250</v>
      </c>
      <c r="G11" s="110"/>
      <c r="H11" s="123"/>
      <c r="I11" s="126"/>
      <c r="J11" s="124" t="s">
        <v>134</v>
      </c>
    </row>
    <row r="12" customFormat="false" ht="42.25" hidden="false" customHeight="true" outlineLevel="0" collapsed="false">
      <c r="A12" s="7" t="n">
        <v>11</v>
      </c>
      <c r="B12" s="8" t="s">
        <v>70</v>
      </c>
      <c r="C12" s="8"/>
      <c r="D12" s="61" t="n">
        <v>42911</v>
      </c>
      <c r="E12" s="114" t="s">
        <v>147</v>
      </c>
      <c r="F12" s="103" t="n">
        <v>1000</v>
      </c>
      <c r="G12" s="104" t="s">
        <v>148</v>
      </c>
      <c r="H12" s="115" t="s">
        <v>149</v>
      </c>
      <c r="I12" s="7" t="s">
        <v>150</v>
      </c>
      <c r="J12" s="104" t="s">
        <v>123</v>
      </c>
    </row>
    <row r="13" customFormat="false" ht="41" hidden="false" customHeight="true" outlineLevel="0" collapsed="false">
      <c r="A13" s="106" t="n">
        <v>12</v>
      </c>
      <c r="B13" s="116" t="s">
        <v>70</v>
      </c>
      <c r="C13" s="116"/>
      <c r="D13" s="109" t="n">
        <v>42912</v>
      </c>
      <c r="E13" s="127" t="s">
        <v>147</v>
      </c>
      <c r="F13" s="103" t="n">
        <v>1000</v>
      </c>
      <c r="G13" s="110"/>
      <c r="H13" s="123"/>
      <c r="I13" s="126"/>
      <c r="J13" s="124" t="s">
        <v>123</v>
      </c>
    </row>
    <row r="14" customFormat="false" ht="44.75" hidden="false" customHeight="true" outlineLevel="0" collapsed="false">
      <c r="A14" s="7" t="n">
        <v>13</v>
      </c>
      <c r="B14" s="8" t="s">
        <v>70</v>
      </c>
      <c r="C14" s="8" t="s">
        <v>77</v>
      </c>
      <c r="D14" s="61" t="n">
        <v>42913</v>
      </c>
      <c r="E14" s="128" t="s">
        <v>151</v>
      </c>
      <c r="F14" s="103" t="n">
        <v>1000</v>
      </c>
      <c r="G14" s="104" t="s">
        <v>152</v>
      </c>
      <c r="H14" s="115" t="s">
        <v>153</v>
      </c>
      <c r="I14" s="105" t="s">
        <v>117</v>
      </c>
      <c r="J14" s="104" t="s">
        <v>123</v>
      </c>
    </row>
    <row r="15" customFormat="false" ht="32.3" hidden="false" customHeight="false" outlineLevel="0" collapsed="false">
      <c r="A15" s="106" t="n">
        <v>14</v>
      </c>
      <c r="B15" s="116" t="s">
        <v>77</v>
      </c>
      <c r="C15" s="116"/>
      <c r="D15" s="109" t="n">
        <v>42914</v>
      </c>
      <c r="E15" s="127" t="s">
        <v>151</v>
      </c>
      <c r="F15" s="103" t="n">
        <v>1000</v>
      </c>
      <c r="G15" s="110"/>
      <c r="H15" s="123"/>
      <c r="I15" s="105" t="s">
        <v>117</v>
      </c>
      <c r="J15" s="104" t="s">
        <v>123</v>
      </c>
    </row>
    <row r="16" customFormat="false" ht="37.3" hidden="false" customHeight="true" outlineLevel="0" collapsed="false">
      <c r="A16" s="7" t="n">
        <v>15</v>
      </c>
      <c r="B16" s="8" t="s">
        <v>77</v>
      </c>
      <c r="C16" s="8"/>
      <c r="D16" s="61" t="n">
        <v>42915</v>
      </c>
      <c r="E16" s="129" t="s">
        <v>151</v>
      </c>
      <c r="F16" s="103" t="n">
        <v>1000</v>
      </c>
      <c r="G16" s="104"/>
      <c r="H16" s="120"/>
      <c r="I16" s="105" t="s">
        <v>117</v>
      </c>
      <c r="J16" s="104" t="s">
        <v>123</v>
      </c>
    </row>
    <row r="17" customFormat="false" ht="32.3" hidden="false" customHeight="false" outlineLevel="0" collapsed="false">
      <c r="A17" s="106" t="n">
        <v>16</v>
      </c>
      <c r="B17" s="116" t="s">
        <v>77</v>
      </c>
      <c r="C17" s="116"/>
      <c r="D17" s="109" t="n">
        <v>42916</v>
      </c>
      <c r="E17" s="127" t="s">
        <v>151</v>
      </c>
      <c r="F17" s="103" t="n">
        <v>1000</v>
      </c>
      <c r="G17" s="110"/>
      <c r="H17" s="123"/>
      <c r="I17" s="105" t="s">
        <v>117</v>
      </c>
      <c r="J17" s="104" t="s">
        <v>123</v>
      </c>
    </row>
    <row r="18" customFormat="false" ht="50.95" hidden="false" customHeight="true" outlineLevel="0" collapsed="false">
      <c r="A18" s="7" t="n">
        <v>17</v>
      </c>
      <c r="B18" s="8" t="s">
        <v>77</v>
      </c>
      <c r="C18" s="8"/>
      <c r="D18" s="61" t="n">
        <v>42917</v>
      </c>
      <c r="E18" s="130" t="s">
        <v>154</v>
      </c>
      <c r="F18" s="103" t="n">
        <v>600</v>
      </c>
      <c r="G18" s="104" t="s">
        <v>155</v>
      </c>
      <c r="H18" s="120" t="s">
        <v>156</v>
      </c>
      <c r="I18" s="131" t="s">
        <v>157</v>
      </c>
      <c r="J18" s="121" t="s">
        <v>158</v>
      </c>
    </row>
    <row r="19" customFormat="false" ht="37.3" hidden="false" customHeight="true" outlineLevel="0" collapsed="false">
      <c r="A19" s="106" t="n">
        <v>18</v>
      </c>
      <c r="B19" s="116" t="s">
        <v>77</v>
      </c>
      <c r="C19" s="116" t="s">
        <v>70</v>
      </c>
      <c r="D19" s="109" t="n">
        <v>42918</v>
      </c>
      <c r="E19" s="132" t="s">
        <v>143</v>
      </c>
      <c r="F19" s="103" t="n">
        <v>1300</v>
      </c>
      <c r="G19" s="110"/>
      <c r="H19" s="133"/>
      <c r="I19" s="126"/>
      <c r="J19" s="124" t="s">
        <v>134</v>
      </c>
    </row>
    <row r="20" customFormat="false" ht="34.3" hidden="false" customHeight="false" outlineLevel="0" collapsed="false">
      <c r="A20" s="7" t="n">
        <v>19</v>
      </c>
      <c r="B20" s="8" t="s">
        <v>70</v>
      </c>
      <c r="C20" s="8"/>
      <c r="D20" s="61" t="n">
        <v>42919</v>
      </c>
      <c r="E20" s="129" t="s">
        <v>143</v>
      </c>
      <c r="F20" s="103" t="n">
        <v>1400</v>
      </c>
      <c r="G20" s="104"/>
      <c r="H20" s="120"/>
      <c r="J20" s="121" t="s">
        <v>159</v>
      </c>
    </row>
    <row r="21" customFormat="false" ht="47.25" hidden="false" customHeight="true" outlineLevel="0" collapsed="false">
      <c r="A21" s="106" t="n">
        <v>20</v>
      </c>
      <c r="B21" s="116" t="s">
        <v>70</v>
      </c>
      <c r="C21" s="116" t="s">
        <v>91</v>
      </c>
      <c r="D21" s="109" t="n">
        <v>42920</v>
      </c>
      <c r="E21" s="127" t="s">
        <v>160</v>
      </c>
      <c r="F21" s="103" t="n">
        <v>1000</v>
      </c>
      <c r="G21" s="110" t="s">
        <v>161</v>
      </c>
      <c r="H21" s="123" t="s">
        <v>162</v>
      </c>
      <c r="I21" s="105" t="s">
        <v>117</v>
      </c>
      <c r="J21" s="110" t="s">
        <v>163</v>
      </c>
    </row>
    <row r="22" customFormat="false" ht="32.3" hidden="false" customHeight="false" outlineLevel="0" collapsed="false">
      <c r="A22" s="7" t="n">
        <v>21</v>
      </c>
      <c r="B22" s="8" t="s">
        <v>91</v>
      </c>
      <c r="C22" s="8" t="s">
        <v>92</v>
      </c>
      <c r="D22" s="61" t="n">
        <v>42921</v>
      </c>
      <c r="E22" s="128" t="s">
        <v>164</v>
      </c>
      <c r="F22" s="103" t="n">
        <v>1048.5</v>
      </c>
      <c r="G22" s="104" t="s">
        <v>165</v>
      </c>
      <c r="H22" s="115" t="s">
        <v>166</v>
      </c>
      <c r="I22" s="105" t="s">
        <v>117</v>
      </c>
      <c r="J22" s="104" t="s">
        <v>167</v>
      </c>
    </row>
    <row r="23" customFormat="false" ht="32.3" hidden="false" customHeight="false" outlineLevel="0" collapsed="false">
      <c r="A23" s="106" t="n">
        <v>22</v>
      </c>
      <c r="B23" s="116" t="s">
        <v>92</v>
      </c>
      <c r="C23" s="116" t="s">
        <v>36</v>
      </c>
      <c r="D23" s="109" t="n">
        <v>42922</v>
      </c>
      <c r="E23" s="127" t="s">
        <v>168</v>
      </c>
      <c r="F23" s="103" t="n">
        <v>600</v>
      </c>
      <c r="G23" s="110" t="s">
        <v>169</v>
      </c>
      <c r="H23" s="123"/>
      <c r="I23" s="105" t="s">
        <v>117</v>
      </c>
      <c r="J23" s="110" t="s">
        <v>170</v>
      </c>
    </row>
    <row r="24" customFormat="false" ht="32.3" hidden="false" customHeight="false" outlineLevel="0" collapsed="false">
      <c r="A24" s="7" t="n">
        <v>23</v>
      </c>
      <c r="B24" s="8" t="s">
        <v>36</v>
      </c>
      <c r="C24" s="8" t="s">
        <v>97</v>
      </c>
      <c r="D24" s="61" t="n">
        <v>42923</v>
      </c>
      <c r="E24" s="128" t="s">
        <v>171</v>
      </c>
      <c r="F24" s="103" t="n">
        <v>1000</v>
      </c>
      <c r="G24" s="104" t="s">
        <v>172</v>
      </c>
      <c r="H24" s="115" t="s">
        <v>173</v>
      </c>
      <c r="I24" s="105" t="s">
        <v>117</v>
      </c>
      <c r="J24" s="104" t="s">
        <v>174</v>
      </c>
    </row>
    <row r="25" customFormat="false" ht="37.3" hidden="false" customHeight="true" outlineLevel="0" collapsed="false">
      <c r="A25" s="106" t="n">
        <v>24</v>
      </c>
      <c r="B25" s="116" t="s">
        <v>97</v>
      </c>
      <c r="C25" s="116" t="s">
        <v>98</v>
      </c>
      <c r="D25" s="109" t="n">
        <v>42924</v>
      </c>
      <c r="E25" s="122" t="s">
        <v>175</v>
      </c>
      <c r="F25" s="103" t="n">
        <v>1000</v>
      </c>
      <c r="G25" s="110" t="s">
        <v>176</v>
      </c>
      <c r="H25" s="123" t="s">
        <v>177</v>
      </c>
      <c r="I25" s="105" t="s">
        <v>117</v>
      </c>
      <c r="J25" s="110" t="s">
        <v>174</v>
      </c>
    </row>
    <row r="26" customFormat="false" ht="27.35" hidden="false" customHeight="true" outlineLevel="0" collapsed="false">
      <c r="A26" s="7" t="n">
        <v>25</v>
      </c>
      <c r="B26" s="8" t="s">
        <v>98</v>
      </c>
      <c r="C26" s="8" t="s">
        <v>100</v>
      </c>
      <c r="D26" s="61" t="n">
        <v>42925</v>
      </c>
      <c r="E26" s="128" t="s">
        <v>178</v>
      </c>
      <c r="F26" s="103" t="n">
        <v>0</v>
      </c>
      <c r="G26" s="104"/>
      <c r="H26" s="115"/>
      <c r="I26" s="105" t="s">
        <v>117</v>
      </c>
      <c r="J26" s="104"/>
    </row>
    <row r="27" customFormat="false" ht="34.8" hidden="false" customHeight="true" outlineLevel="0" collapsed="false">
      <c r="A27" s="106" t="n">
        <v>26</v>
      </c>
      <c r="B27" s="116" t="s">
        <v>100</v>
      </c>
      <c r="C27" s="116" t="s">
        <v>13</v>
      </c>
      <c r="D27" s="109" t="n">
        <v>42926</v>
      </c>
      <c r="E27" s="127" t="s">
        <v>179</v>
      </c>
      <c r="F27" s="103" t="n">
        <v>0</v>
      </c>
      <c r="G27" s="110"/>
      <c r="H27" s="123"/>
      <c r="I27" s="105" t="s">
        <v>117</v>
      </c>
      <c r="J27" s="110"/>
    </row>
    <row r="28" customFormat="false" ht="19.5" hidden="false" customHeight="true" outlineLevel="0" collapsed="false">
      <c r="B28" s="0"/>
      <c r="C28" s="0"/>
      <c r="D28" s="85"/>
      <c r="E28" s="85"/>
      <c r="F28" s="134" t="s">
        <v>180</v>
      </c>
      <c r="G28" s="135"/>
      <c r="H28" s="135"/>
      <c r="I28" s="135"/>
    </row>
    <row r="29" customFormat="false" ht="47.25" hidden="false" customHeight="true" outlineLevel="0" collapsed="false">
      <c r="B29" s="0"/>
      <c r="C29" s="0"/>
      <c r="D29" s="85"/>
      <c r="E29" s="85"/>
      <c r="F29" s="134"/>
      <c r="G29" s="135"/>
      <c r="H29" s="135"/>
      <c r="I29" s="135"/>
    </row>
    <row r="30" customFormat="false" ht="33" hidden="false" customHeight="false" outlineLevel="0" collapsed="false">
      <c r="B30" s="0"/>
      <c r="C30" s="0"/>
      <c r="D30" s="85"/>
      <c r="E30" s="85"/>
      <c r="F30" s="136" t="n">
        <f aca="false">SUM(F2:F27)</f>
        <v>24238.5</v>
      </c>
    </row>
    <row r="31" customFormat="false" ht="18.75" hidden="false" customHeight="false" outlineLevel="0" collapsed="false">
      <c r="B31" s="0"/>
      <c r="C31" s="0"/>
      <c r="D31" s="85"/>
      <c r="E31" s="85"/>
      <c r="F31" s="137"/>
      <c r="G31" s="138" t="s">
        <v>181</v>
      </c>
    </row>
    <row r="32" customFormat="false" ht="18.75" hidden="false" customHeight="false" outlineLevel="0" collapsed="false">
      <c r="B32" s="0"/>
      <c r="C32" s="0"/>
      <c r="D32" s="85"/>
      <c r="E32" s="85"/>
      <c r="F32" s="139"/>
      <c r="G32" s="140" t="s">
        <v>182</v>
      </c>
    </row>
    <row r="33" customFormat="false" ht="18.75" hidden="false" customHeight="false" outlineLevel="0" collapsed="false">
      <c r="B33" s="0"/>
      <c r="C33" s="0"/>
      <c r="D33" s="85"/>
      <c r="E33" s="85"/>
      <c r="F33" s="141"/>
      <c r="G33" s="140" t="s">
        <v>183</v>
      </c>
    </row>
    <row r="34" customFormat="false" ht="18.75" hidden="false" customHeight="false" outlineLevel="0" collapsed="false">
      <c r="B34" s="0"/>
      <c r="C34" s="0"/>
      <c r="D34" s="85"/>
      <c r="E34" s="85"/>
      <c r="F34" s="142"/>
      <c r="G34" s="140" t="s">
        <v>184</v>
      </c>
    </row>
    <row r="35" customFormat="false" ht="18.75" hidden="false" customHeight="false" outlineLevel="0" collapsed="false">
      <c r="B35" s="0"/>
      <c r="C35" s="0"/>
      <c r="D35" s="85"/>
      <c r="E35" s="85"/>
      <c r="F35" s="143"/>
      <c r="G35" s="140" t="s">
        <v>185</v>
      </c>
    </row>
    <row r="36" customFormat="false" ht="18.75" hidden="false" customHeight="false" outlineLevel="0" collapsed="false">
      <c r="B36" s="0"/>
      <c r="C36" s="0"/>
      <c r="D36" s="85"/>
      <c r="E36" s="85"/>
    </row>
    <row r="37" customFormat="false" ht="18.75" hidden="false" customHeight="false" outlineLevel="0" collapsed="false">
      <c r="B37" s="0"/>
      <c r="C37" s="0"/>
      <c r="D37" s="85"/>
      <c r="E37" s="85"/>
    </row>
    <row r="38" customFormat="false" ht="37.5" hidden="false" customHeight="false" outlineLevel="0" collapsed="false">
      <c r="B38" s="144" t="s">
        <v>186</v>
      </c>
      <c r="C38" s="145" t="n">
        <f aca="false">AVERAGE(F4,F5,F6,F7,F8,F9,F10,F11,F12,F13,F14,F15,F16,F17,F18,F19,F20,F21,F22,F23,F24,F25)</f>
        <v>1101.75</v>
      </c>
      <c r="D38" s="146" t="s">
        <v>187</v>
      </c>
      <c r="E38" s="146"/>
    </row>
    <row r="39" customFormat="false" ht="18.75" hidden="false" customHeight="false" outlineLevel="0" collapsed="false">
      <c r="B39" s="144" t="s">
        <v>188</v>
      </c>
      <c r="C39" s="147" t="n">
        <v>26</v>
      </c>
      <c r="D39" s="148" t="n">
        <f aca="false">1</f>
        <v>1</v>
      </c>
      <c r="E39" s="149" t="s">
        <v>189</v>
      </c>
    </row>
    <row r="40" customFormat="false" ht="37.5" hidden="false" customHeight="false" outlineLevel="0" collapsed="false">
      <c r="B40" s="144" t="s">
        <v>181</v>
      </c>
      <c r="C40" s="147" t="n">
        <v>4</v>
      </c>
      <c r="D40" s="148" t="n">
        <f aca="false">C40/C39</f>
        <v>0.153846153846154</v>
      </c>
      <c r="E40" s="149" t="s">
        <v>190</v>
      </c>
    </row>
    <row r="41" customFormat="false" ht="37.5" hidden="false" customHeight="false" outlineLevel="0" collapsed="false">
      <c r="B41" s="144" t="s">
        <v>191</v>
      </c>
      <c r="C41" s="147" t="n">
        <f aca="false">C39-C40</f>
        <v>22</v>
      </c>
      <c r="D41" s="148" t="n">
        <f aca="false">(C41/C39)</f>
        <v>0.846153846153846</v>
      </c>
      <c r="E41" s="149" t="s">
        <v>190</v>
      </c>
    </row>
    <row r="42" customFormat="false" ht="17.35" hidden="false" customHeight="false" outlineLevel="0" collapsed="false">
      <c r="B42" s="144"/>
      <c r="C42" s="145"/>
      <c r="D42" s="149"/>
      <c r="E42" s="149"/>
    </row>
    <row r="43" customFormat="false" ht="13.8" hidden="false" customHeight="false" outlineLevel="0" collapsed="false"/>
    <row r="44" customFormat="false" ht="13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">
    <mergeCell ref="F28:F29"/>
  </mergeCells>
  <conditionalFormatting sqref="F2:F27">
    <cfRule type="cellIs" priority="2" operator="equal" aboveAverage="0" equalAverage="0" bottom="0" percent="0" rank="0" text="" dxfId="0">
      <formula>0</formula>
    </cfRule>
    <cfRule type="cellIs" priority="3" operator="between" aboveAverage="0" equalAverage="0" bottom="0" percent="0" rank="0" text="" dxfId="1">
      <formula>1</formula>
      <formula>1000</formula>
    </cfRule>
    <cfRule type="cellIs" priority="4" operator="between" aboveAverage="0" equalAverage="0" bottom="0" percent="0" rank="0" text="" dxfId="2">
      <formula>1001</formula>
      <formula>1499</formula>
    </cfRule>
    <cfRule type="cellIs" priority="5" operator="between" aboveAverage="0" equalAverage="0" bottom="0" percent="0" rank="0" text="" dxfId="3">
      <formula>1500</formula>
      <formula>1999</formula>
    </cfRule>
    <cfRule type="cellIs" priority="6" operator="greaterThanOrEqual" aboveAverage="0" equalAverage="0" bottom="0" percent="0" rank="0" text="" dxfId="4">
      <formula>2000</formula>
    </cfRule>
  </conditionalFormatting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FF0000"/>
    <pageSetUpPr fitToPage="false"/>
  </sheetPr>
  <dimension ref="A1:D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1" activeCellId="0" sqref="A21"/>
    </sheetView>
  </sheetViews>
  <sheetFormatPr defaultRowHeight="15"/>
  <cols>
    <col collapsed="false" hidden="false" max="1" min="1" style="0" width="49.4898785425101"/>
    <col collapsed="false" hidden="false" max="2" min="2" style="0" width="20.0323886639676"/>
    <col collapsed="false" hidden="false" max="3" min="3" style="0" width="8.57085020242915"/>
    <col collapsed="false" hidden="false" max="4" min="4" style="0" width="13.9271255060729"/>
    <col collapsed="false" hidden="false" max="1025" min="5" style="0" width="8.57085020242915"/>
  </cols>
  <sheetData>
    <row r="1" customFormat="false" ht="17.35" hidden="false" customHeight="false" outlineLevel="0" collapsed="false">
      <c r="A1" s="150" t="s">
        <v>192</v>
      </c>
      <c r="B1" s="150"/>
      <c r="D1" s="151" t="s">
        <v>193</v>
      </c>
    </row>
    <row r="2" customFormat="false" ht="13.8" hidden="false" customHeight="false" outlineLevel="0" collapsed="false">
      <c r="A2" s="152" t="s">
        <v>194</v>
      </c>
      <c r="B2" s="2" t="n">
        <v>879</v>
      </c>
      <c r="D2" s="153" t="n">
        <f aca="false">SUM(B2:B27)</f>
        <v>11812</v>
      </c>
    </row>
    <row r="3" customFormat="false" ht="13.8" hidden="false" customHeight="false" outlineLevel="0" collapsed="false">
      <c r="A3" s="153" t="s">
        <v>195</v>
      </c>
      <c r="B3" s="2" t="n">
        <v>836</v>
      </c>
    </row>
    <row r="4" customFormat="false" ht="13.8" hidden="false" customHeight="false" outlineLevel="0" collapsed="false">
      <c r="A4" s="153" t="s">
        <v>196</v>
      </c>
      <c r="B4" s="2" t="n">
        <v>697</v>
      </c>
    </row>
    <row r="5" customFormat="false" ht="13.8" hidden="false" customHeight="false" outlineLevel="0" collapsed="false">
      <c r="A5" s="153" t="s">
        <v>197</v>
      </c>
      <c r="B5" s="2" t="n">
        <v>817</v>
      </c>
    </row>
    <row r="6" customFormat="false" ht="13.8" hidden="false" customHeight="false" outlineLevel="0" collapsed="false">
      <c r="A6" s="153" t="s">
        <v>198</v>
      </c>
      <c r="B6" s="2" t="n">
        <v>548</v>
      </c>
    </row>
    <row r="7" customFormat="false" ht="13.8" hidden="false" customHeight="false" outlineLevel="0" collapsed="false">
      <c r="A7" s="153" t="s">
        <v>199</v>
      </c>
      <c r="B7" s="2" t="n">
        <v>112</v>
      </c>
    </row>
    <row r="8" customFormat="false" ht="13.8" hidden="false" customHeight="false" outlineLevel="0" collapsed="false">
      <c r="A8" s="153" t="s">
        <v>200</v>
      </c>
      <c r="B8" s="2" t="n">
        <v>546</v>
      </c>
    </row>
    <row r="9" customFormat="false" ht="13.8" hidden="false" customHeight="false" outlineLevel="0" collapsed="false">
      <c r="A9" s="153" t="s">
        <v>201</v>
      </c>
      <c r="B9" s="2" t="n">
        <v>132</v>
      </c>
    </row>
    <row r="10" customFormat="false" ht="13.8" hidden="false" customHeight="false" outlineLevel="0" collapsed="false">
      <c r="A10" s="153" t="s">
        <v>202</v>
      </c>
      <c r="B10" s="2" t="n">
        <v>240</v>
      </c>
    </row>
    <row r="11" customFormat="false" ht="13.8" hidden="false" customHeight="false" outlineLevel="0" collapsed="false">
      <c r="A11" s="153" t="s">
        <v>203</v>
      </c>
      <c r="B11" s="2" t="n">
        <v>76</v>
      </c>
    </row>
    <row r="12" customFormat="false" ht="13.8" hidden="false" customHeight="false" outlineLevel="0" collapsed="false">
      <c r="A12" s="153" t="s">
        <v>204</v>
      </c>
      <c r="B12" s="2" t="n">
        <v>111</v>
      </c>
    </row>
    <row r="13" customFormat="false" ht="13.8" hidden="false" customHeight="false" outlineLevel="0" collapsed="false">
      <c r="A13" s="153" t="s">
        <v>205</v>
      </c>
      <c r="B13" s="2" t="n">
        <v>70</v>
      </c>
    </row>
    <row r="14" customFormat="false" ht="13.8" hidden="false" customHeight="false" outlineLevel="0" collapsed="false">
      <c r="A14" s="153" t="s">
        <v>206</v>
      </c>
      <c r="B14" s="2" t="n">
        <v>789</v>
      </c>
    </row>
    <row r="15" customFormat="false" ht="13.8" hidden="false" customHeight="false" outlineLevel="0" collapsed="false">
      <c r="A15" s="153" t="s">
        <v>207</v>
      </c>
      <c r="B15" s="2" t="n">
        <v>178</v>
      </c>
    </row>
    <row r="16" customFormat="false" ht="13.8" hidden="false" customHeight="false" outlineLevel="0" collapsed="false">
      <c r="A16" s="153" t="s">
        <v>208</v>
      </c>
      <c r="B16" s="2" t="n">
        <v>171</v>
      </c>
    </row>
    <row r="17" customFormat="false" ht="13.8" hidden="false" customHeight="false" outlineLevel="0" collapsed="false">
      <c r="A17" s="153" t="s">
        <v>209</v>
      </c>
      <c r="B17" s="2" t="n">
        <v>69</v>
      </c>
    </row>
    <row r="18" customFormat="false" ht="13.8" hidden="false" customHeight="false" outlineLevel="0" collapsed="false">
      <c r="A18" s="153" t="s">
        <v>210</v>
      </c>
      <c r="B18" s="2" t="n">
        <v>108</v>
      </c>
    </row>
    <row r="19" customFormat="false" ht="13.8" hidden="false" customHeight="false" outlineLevel="0" collapsed="false">
      <c r="A19" s="153" t="s">
        <v>211</v>
      </c>
      <c r="B19" s="2" t="n">
        <v>792</v>
      </c>
    </row>
    <row r="20" customFormat="false" ht="13.8" hidden="false" customHeight="false" outlineLevel="0" collapsed="false">
      <c r="A20" s="153" t="s">
        <v>212</v>
      </c>
      <c r="B20" s="2" t="n">
        <v>145</v>
      </c>
    </row>
    <row r="21" customFormat="false" ht="13.8" hidden="false" customHeight="false" outlineLevel="0" collapsed="false">
      <c r="A21" s="153" t="s">
        <v>213</v>
      </c>
      <c r="B21" s="2" t="n">
        <v>845</v>
      </c>
    </row>
    <row r="22" customFormat="false" ht="13.8" hidden="false" customHeight="false" outlineLevel="0" collapsed="false">
      <c r="A22" s="153" t="s">
        <v>214</v>
      </c>
      <c r="B22" s="2" t="n">
        <v>783</v>
      </c>
    </row>
    <row r="23" customFormat="false" ht="13.8" hidden="false" customHeight="false" outlineLevel="0" collapsed="false">
      <c r="A23" s="153" t="s">
        <v>215</v>
      </c>
      <c r="B23" s="2" t="n">
        <v>331</v>
      </c>
    </row>
    <row r="24" customFormat="false" ht="13.8" hidden="false" customHeight="false" outlineLevel="0" collapsed="false">
      <c r="A24" s="153" t="s">
        <v>216</v>
      </c>
      <c r="B24" s="2" t="n">
        <v>543</v>
      </c>
    </row>
    <row r="25" customFormat="false" ht="13.8" hidden="false" customHeight="false" outlineLevel="0" collapsed="false">
      <c r="A25" s="153" t="s">
        <v>217</v>
      </c>
      <c r="B25" s="2" t="n">
        <v>387</v>
      </c>
    </row>
    <row r="26" customFormat="false" ht="13.8" hidden="false" customHeight="false" outlineLevel="0" collapsed="false">
      <c r="A26" s="153" t="s">
        <v>218</v>
      </c>
      <c r="B26" s="2" t="n">
        <v>710</v>
      </c>
    </row>
    <row r="27" customFormat="false" ht="13.8" hidden="false" customHeight="false" outlineLevel="0" collapsed="false">
      <c r="A27" s="153" t="s">
        <v>219</v>
      </c>
      <c r="B27" s="2" t="n">
        <v>897</v>
      </c>
    </row>
  </sheetData>
  <mergeCells count="1">
    <mergeCell ref="A1:B1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006600"/>
    <pageSetUpPr fitToPage="false"/>
  </sheetPr>
  <dimension ref="A1:D27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9" activeCellId="0" sqref="C9"/>
    </sheetView>
  </sheetViews>
  <sheetFormatPr defaultRowHeight="12.8"/>
  <cols>
    <col collapsed="false" hidden="false" max="1" min="1" style="0" width="43.7044534412956"/>
    <col collapsed="false" hidden="false" max="2" min="2" style="0" width="9.10526315789474"/>
    <col collapsed="false" hidden="false" max="3" min="3" style="0" width="42.3117408906883"/>
    <col collapsed="false" hidden="false" max="4" min="4" style="0" width="13.7125506072874"/>
    <col collapsed="false" hidden="false" max="1025" min="5" style="0" width="9.10526315789474"/>
  </cols>
  <sheetData>
    <row r="1" customFormat="false" ht="13.8" hidden="false" customHeight="false" outlineLevel="0" collapsed="false">
      <c r="A1" s="153" t="s">
        <v>220</v>
      </c>
      <c r="B1" s="2" t="n">
        <v>500</v>
      </c>
    </row>
    <row r="2" customFormat="false" ht="13.8" hidden="false" customHeight="false" outlineLevel="0" collapsed="false">
      <c r="A2" s="153" t="s">
        <v>221</v>
      </c>
      <c r="B2" s="2" t="n">
        <v>1000</v>
      </c>
    </row>
    <row r="3" customFormat="false" ht="13.8" hidden="false" customHeight="false" outlineLevel="0" collapsed="false">
      <c r="A3" s="153" t="s">
        <v>222</v>
      </c>
      <c r="B3" s="2" t="n">
        <v>1800</v>
      </c>
      <c r="C3" s="0" t="s">
        <v>223</v>
      </c>
    </row>
    <row r="4" customFormat="false" ht="13.8" hidden="false" customHeight="false" outlineLevel="0" collapsed="false">
      <c r="A4" s="153" t="s">
        <v>224</v>
      </c>
      <c r="B4" s="2" t="n">
        <v>200</v>
      </c>
    </row>
    <row r="5" customFormat="false" ht="13.8" hidden="false" customHeight="false" outlineLevel="0" collapsed="false">
      <c r="A5" s="153" t="s">
        <v>225</v>
      </c>
      <c r="B5" s="2" t="n">
        <v>1200</v>
      </c>
      <c r="C5" s="0" t="s">
        <v>223</v>
      </c>
    </row>
    <row r="6" customFormat="false" ht="13.8" hidden="false" customHeight="false" outlineLevel="0" collapsed="false">
      <c r="A6" s="153" t="s">
        <v>226</v>
      </c>
      <c r="B6" s="2" t="n">
        <v>790</v>
      </c>
      <c r="C6" s="0" t="s">
        <v>227</v>
      </c>
      <c r="D6" s="0" t="s">
        <v>228</v>
      </c>
    </row>
    <row r="7" customFormat="false" ht="13.8" hidden="false" customHeight="false" outlineLevel="0" collapsed="false">
      <c r="A7" s="153" t="s">
        <v>229</v>
      </c>
      <c r="B7" s="2" t="n">
        <v>1500</v>
      </c>
      <c r="C7" s="0" t="s">
        <v>230</v>
      </c>
    </row>
    <row r="8" customFormat="false" ht="13.8" hidden="false" customHeight="false" outlineLevel="0" collapsed="false">
      <c r="A8" s="153" t="s">
        <v>231</v>
      </c>
      <c r="B8" s="2" t="n">
        <v>1400</v>
      </c>
    </row>
    <row r="9" customFormat="false" ht="13.8" hidden="false" customHeight="false" outlineLevel="0" collapsed="false">
      <c r="A9" s="153" t="s">
        <v>232</v>
      </c>
      <c r="B9" s="2" t="n">
        <v>1500</v>
      </c>
      <c r="C9" s="0" t="s">
        <v>230</v>
      </c>
      <c r="D9" s="0" t="n">
        <v>5</v>
      </c>
    </row>
    <row r="10" customFormat="false" ht="13.8" hidden="false" customHeight="false" outlineLevel="0" collapsed="false">
      <c r="A10" s="153" t="s">
        <v>233</v>
      </c>
      <c r="B10" s="2" t="n">
        <v>1000</v>
      </c>
      <c r="C10" s="0" t="s">
        <v>230</v>
      </c>
      <c r="D10" s="0" t="n">
        <v>3</v>
      </c>
    </row>
    <row r="11" customFormat="false" ht="13.8" hidden="false" customHeight="false" outlineLevel="0" collapsed="false">
      <c r="A11" s="153" t="s">
        <v>234</v>
      </c>
      <c r="B11" s="2" t="n">
        <f aca="false">2*1250</f>
        <v>2500</v>
      </c>
      <c r="C11" s="0" t="s">
        <v>230</v>
      </c>
      <c r="D11" s="0" t="s">
        <v>235</v>
      </c>
    </row>
    <row r="12" customFormat="false" ht="13.8" hidden="false" customHeight="false" outlineLevel="0" collapsed="false">
      <c r="A12" s="153" t="s">
        <v>236</v>
      </c>
      <c r="B12" s="2" t="n">
        <f aca="false">2*1000</f>
        <v>2000</v>
      </c>
      <c r="C12" s="0" t="s">
        <v>223</v>
      </c>
      <c r="D12" s="0" t="n">
        <v>4</v>
      </c>
    </row>
    <row r="13" customFormat="false" ht="13.8" hidden="false" customHeight="false" outlineLevel="0" collapsed="false">
      <c r="A13" s="153" t="s">
        <v>237</v>
      </c>
      <c r="B13" s="2" t="n">
        <f aca="false">4*1000</f>
        <v>4000</v>
      </c>
      <c r="C13" s="0" t="s">
        <v>223</v>
      </c>
      <c r="D13" s="0" t="n">
        <v>3</v>
      </c>
    </row>
    <row r="14" customFormat="false" ht="13.8" hidden="false" customHeight="false" outlineLevel="0" collapsed="false">
      <c r="A14" s="153" t="s">
        <v>238</v>
      </c>
      <c r="B14" s="2" t="n">
        <v>1500</v>
      </c>
    </row>
    <row r="15" customFormat="false" ht="13.8" hidden="false" customHeight="false" outlineLevel="0" collapsed="false">
      <c r="A15" s="153" t="s">
        <v>239</v>
      </c>
      <c r="B15" s="2" t="n">
        <v>2500</v>
      </c>
    </row>
    <row r="16" customFormat="false" ht="13.8" hidden="false" customHeight="false" outlineLevel="0" collapsed="false">
      <c r="A16" s="153" t="s">
        <v>240</v>
      </c>
      <c r="B16" s="2" t="n">
        <v>440</v>
      </c>
    </row>
    <row r="17" customFormat="false" ht="13.8" hidden="false" customHeight="false" outlineLevel="0" collapsed="false">
      <c r="A17" s="153" t="s">
        <v>241</v>
      </c>
      <c r="B17" s="2" t="n">
        <v>550</v>
      </c>
      <c r="C17" s="0" t="s">
        <v>242</v>
      </c>
    </row>
    <row r="18" customFormat="false" ht="13.8" hidden="false" customHeight="false" outlineLevel="0" collapsed="false">
      <c r="A18" s="153" t="s">
        <v>243</v>
      </c>
      <c r="B18" s="2" t="n">
        <v>450</v>
      </c>
    </row>
    <row r="19" customFormat="false" ht="13.8" hidden="false" customHeight="false" outlineLevel="0" collapsed="false">
      <c r="A19" s="153" t="s">
        <v>234</v>
      </c>
      <c r="B19" s="2" t="n">
        <v>1300</v>
      </c>
      <c r="C19" s="0" t="s">
        <v>230</v>
      </c>
      <c r="D19" s="0" t="n">
        <v>4</v>
      </c>
    </row>
    <row r="20" customFormat="false" ht="13.8" hidden="false" customHeight="false" outlineLevel="0" collapsed="false">
      <c r="A20" s="153" t="s">
        <v>234</v>
      </c>
      <c r="B20" s="2" t="n">
        <v>1400</v>
      </c>
      <c r="C20" s="0" t="s">
        <v>230</v>
      </c>
      <c r="D20" s="0" t="n">
        <v>5</v>
      </c>
    </row>
    <row r="21" customFormat="false" ht="13.8" hidden="false" customHeight="false" outlineLevel="0" collapsed="false">
      <c r="A21" s="153" t="s">
        <v>244</v>
      </c>
      <c r="B21" s="2" t="n">
        <v>1000</v>
      </c>
      <c r="C21" s="0" t="s">
        <v>245</v>
      </c>
      <c r="D21" s="0" t="n">
        <v>3</v>
      </c>
    </row>
    <row r="22" customFormat="false" ht="13.8" hidden="false" customHeight="false" outlineLevel="0" collapsed="false">
      <c r="A22" s="153" t="s">
        <v>246</v>
      </c>
      <c r="B22" s="2" t="n">
        <v>1050</v>
      </c>
      <c r="C22" s="0" t="s">
        <v>247</v>
      </c>
    </row>
    <row r="23" customFormat="false" ht="13.8" hidden="false" customHeight="false" outlineLevel="0" collapsed="false">
      <c r="A23" s="153" t="s">
        <v>248</v>
      </c>
      <c r="B23" s="2" t="n">
        <v>600</v>
      </c>
      <c r="C23" s="0" t="s">
        <v>245</v>
      </c>
      <c r="D23" s="0" t="n">
        <v>3</v>
      </c>
    </row>
    <row r="24" customFormat="false" ht="13.8" hidden="false" customHeight="false" outlineLevel="0" collapsed="false">
      <c r="A24" s="153" t="s">
        <v>249</v>
      </c>
      <c r="B24" s="2" t="n">
        <v>450</v>
      </c>
    </row>
    <row r="25" customFormat="false" ht="13.8" hidden="false" customHeight="false" outlineLevel="0" collapsed="false">
      <c r="A25" s="153" t="s">
        <v>250</v>
      </c>
      <c r="B25" s="2" t="n">
        <v>1000</v>
      </c>
      <c r="C25" s="0" t="s">
        <v>251</v>
      </c>
      <c r="D25" s="0" t="n">
        <v>4</v>
      </c>
    </row>
    <row r="26" customFormat="false" ht="13.8" hidden="false" customHeight="false" outlineLevel="0" collapsed="false">
      <c r="A26" s="153" t="s">
        <v>252</v>
      </c>
      <c r="B26" s="2" t="n">
        <v>500</v>
      </c>
    </row>
    <row r="27" customFormat="false" ht="13.8" hidden="false" customHeight="false" outlineLevel="0" collapsed="false">
      <c r="A27" s="153" t="s">
        <v>253</v>
      </c>
      <c r="B27" s="2" t="n">
        <v>1000</v>
      </c>
      <c r="C27" s="0" t="s">
        <v>251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5961</TotalTime>
  <Application>LibreOffice/5.0.3.2$Linux_X86_64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2016-08-03T01:55:59Z</dcterms:created>
  <dc:creator>GJ_Lex_Sid</dc:creator>
  <dc:language>ru-RU</dc:language>
  <cp:lastModifiedBy>fry  </cp:lastModifiedBy>
  <dcterms:modified xsi:type="dcterms:W3CDTF">2017-07-20T14:37:59Z</dcterms:modified>
  <cp:revision>65</cp:revi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